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OneDrive\5.K2-.........KIM\4.Phat\10.อาคารหุ่นยนต์ Re-6\ต้นฉบับ -RE7\"/>
    </mc:Choice>
  </mc:AlternateContent>
  <xr:revisionPtr revIDLastSave="2" documentId="8_{01676EA8-997C-42BE-A7A6-A461958AB84D}" xr6:coauthVersionLast="45" xr6:coauthVersionMax="45" xr10:uidLastSave="{CB8A9C9E-5126-48A2-A5CE-A6ECF5A5C53F}"/>
  <bookViews>
    <workbookView xWindow="-108" yWindow="-108" windowWidth="16608" windowHeight="8832" tabRatio="883" activeTab="5" xr2:uid="{00000000-000D-0000-FFFF-FFFF00000000}"/>
  </bookViews>
  <sheets>
    <sheet name="ปร.6" sheetId="37" r:id="rId1"/>
    <sheet name="ปร.5ก" sheetId="13" r:id="rId2"/>
    <sheet name="ปร.5ข" sheetId="39" r:id="rId3"/>
    <sheet name="ปร.4(พ)" sheetId="18" r:id="rId4"/>
    <sheet name="ปร.4 งานปรับปรุงอาคาร" sheetId="22" r:id="rId5"/>
    <sheet name="ปร.4 งานครุภัณฑ์" sheetId="38" r:id="rId6"/>
  </sheets>
  <definedNames>
    <definedName name="_xlnm._FilterDatabase" localSheetId="4" hidden="1">'ปร.4 งานปรับปรุงอาคาร'!$C$1:$C$1083</definedName>
    <definedName name="Excel_BuiltIn__FilterDatabase" localSheetId="5">#REF!</definedName>
    <definedName name="Excel_BuiltIn__FilterDatabase" localSheetId="2">#REF!</definedName>
    <definedName name="Excel_BuiltIn__FilterDatabase" localSheetId="0">#REF!</definedName>
    <definedName name="Excel_BuiltIn__FilterDatabase">#REF!</definedName>
    <definedName name="Excel_BuiltIn__FilterDatabase_1" localSheetId="5">#REF!</definedName>
    <definedName name="Excel_BuiltIn__FilterDatabase_1" localSheetId="2">#REF!</definedName>
    <definedName name="Excel_BuiltIn__FilterDatabase_1" localSheetId="0">#REF!</definedName>
    <definedName name="Excel_BuiltIn__FilterDatabase_1">#REF!</definedName>
    <definedName name="_xlnm.Print_Area" localSheetId="5">'ปร.4 งานครุภัณฑ์'!$A$1:$K$201</definedName>
    <definedName name="_xlnm.Print_Area" localSheetId="4">'ปร.4 งานปรับปรุงอาคาร'!$A$1:$K$847</definedName>
    <definedName name="_xlnm.Print_Area" localSheetId="3">'ปร.4(พ)'!$A$1:$K$31</definedName>
    <definedName name="_xlnm.Print_Area" localSheetId="1">ปร.5ก!$A$1:$F$39</definedName>
    <definedName name="_xlnm.Print_Area" localSheetId="2">ปร.5ข!$A$1:$F$36</definedName>
    <definedName name="_xlnm.Print_Area" localSheetId="0">ปร.6!$A$1:$C$34</definedName>
    <definedName name="_xlnm.Print_Titles" localSheetId="5">'ปร.4 งานครุภัณฑ์'!$1:$9</definedName>
    <definedName name="_xlnm.Print_Titles" localSheetId="4">'ปร.4 งานปรับปรุงอาคาร'!$1:$9</definedName>
    <definedName name="_xlnm.Print_Titles" localSheetId="1">ปร.5ก!$1:$1</definedName>
    <definedName name="_xlnm.Print_Titles" localSheetId="0">ปร.6!$1:$10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8" l="1"/>
  <c r="G18" i="18"/>
  <c r="J18" i="18" s="1"/>
  <c r="I17" i="18"/>
  <c r="J17" i="18" s="1"/>
  <c r="G17" i="18"/>
  <c r="I16" i="18"/>
  <c r="J16" i="18" s="1"/>
  <c r="G16" i="18"/>
  <c r="I15" i="18"/>
  <c r="J15" i="18" s="1"/>
  <c r="G15" i="18"/>
  <c r="I14" i="18"/>
  <c r="J14" i="18" s="1"/>
  <c r="G14" i="18"/>
  <c r="J13" i="18"/>
  <c r="I13" i="18"/>
  <c r="G13" i="18"/>
  <c r="I833" i="22"/>
  <c r="G833" i="22"/>
  <c r="I832" i="22"/>
  <c r="G832" i="22"/>
  <c r="J832" i="22" s="1"/>
  <c r="I831" i="22"/>
  <c r="G831" i="22"/>
  <c r="I830" i="22"/>
  <c r="J830" i="22" s="1"/>
  <c r="G830" i="22"/>
  <c r="I829" i="22"/>
  <c r="J829" i="22" s="1"/>
  <c r="G829" i="22"/>
  <c r="I828" i="22"/>
  <c r="J828" i="22" s="1"/>
  <c r="G828" i="22"/>
  <c r="I827" i="22"/>
  <c r="G827" i="22"/>
  <c r="J827" i="22" s="1"/>
  <c r="I826" i="22"/>
  <c r="G826" i="22"/>
  <c r="I825" i="22"/>
  <c r="G825" i="22"/>
  <c r="I824" i="22"/>
  <c r="G824" i="22"/>
  <c r="J824" i="22" s="1"/>
  <c r="I823" i="22"/>
  <c r="G823" i="22"/>
  <c r="I822" i="22"/>
  <c r="J822" i="22" s="1"/>
  <c r="G822" i="22"/>
  <c r="I821" i="22"/>
  <c r="J821" i="22" s="1"/>
  <c r="G821" i="22"/>
  <c r="I820" i="22"/>
  <c r="J820" i="22" s="1"/>
  <c r="G820" i="22"/>
  <c r="I819" i="22"/>
  <c r="J819" i="22" s="1"/>
  <c r="G819" i="22"/>
  <c r="I818" i="22"/>
  <c r="G818" i="22"/>
  <c r="I817" i="22"/>
  <c r="G817" i="22"/>
  <c r="I816" i="22"/>
  <c r="G816" i="22"/>
  <c r="I815" i="22"/>
  <c r="J815" i="22" s="1"/>
  <c r="G815" i="22"/>
  <c r="I809" i="22"/>
  <c r="J809" i="22" s="1"/>
  <c r="G809" i="22"/>
  <c r="I808" i="22"/>
  <c r="J808" i="22" s="1"/>
  <c r="G808" i="22"/>
  <c r="I807" i="22"/>
  <c r="G807" i="22"/>
  <c r="J807" i="22" s="1"/>
  <c r="J806" i="22"/>
  <c r="I806" i="22"/>
  <c r="G806" i="22"/>
  <c r="I805" i="22"/>
  <c r="G805" i="22"/>
  <c r="I804" i="22"/>
  <c r="G804" i="22"/>
  <c r="I803" i="22"/>
  <c r="G803" i="22"/>
  <c r="J803" i="22" s="1"/>
  <c r="I802" i="22"/>
  <c r="J802" i="22" s="1"/>
  <c r="G802" i="22"/>
  <c r="I801" i="22"/>
  <c r="J801" i="22" s="1"/>
  <c r="G801" i="22"/>
  <c r="I800" i="22"/>
  <c r="G800" i="22"/>
  <c r="I799" i="22"/>
  <c r="G799" i="22"/>
  <c r="I798" i="22"/>
  <c r="J798" i="22" s="1"/>
  <c r="G798" i="22"/>
  <c r="I797" i="22"/>
  <c r="G797" i="22"/>
  <c r="I796" i="22"/>
  <c r="G796" i="22"/>
  <c r="I795" i="22"/>
  <c r="J795" i="22" s="1"/>
  <c r="G795" i="22"/>
  <c r="I794" i="22"/>
  <c r="J794" i="22" s="1"/>
  <c r="G794" i="22"/>
  <c r="I793" i="22"/>
  <c r="J793" i="22" s="1"/>
  <c r="G793" i="22"/>
  <c r="I792" i="22"/>
  <c r="J792" i="22" s="1"/>
  <c r="G792" i="22"/>
  <c r="I791" i="22"/>
  <c r="G791" i="22"/>
  <c r="J791" i="22" s="1"/>
  <c r="I790" i="22"/>
  <c r="G790" i="22"/>
  <c r="J790" i="22" s="1"/>
  <c r="I789" i="22"/>
  <c r="G789" i="22"/>
  <c r="I784" i="22"/>
  <c r="J784" i="22" s="1"/>
  <c r="G784" i="22"/>
  <c r="I783" i="22"/>
  <c r="J783" i="22" s="1"/>
  <c r="G783" i="22"/>
  <c r="I779" i="22"/>
  <c r="J779" i="22" s="1"/>
  <c r="G779" i="22"/>
  <c r="I778" i="22"/>
  <c r="J778" i="22" s="1"/>
  <c r="G778" i="22"/>
  <c r="I777" i="22"/>
  <c r="G777" i="22"/>
  <c r="I776" i="22"/>
  <c r="J776" i="22" s="1"/>
  <c r="G776" i="22"/>
  <c r="I775" i="22"/>
  <c r="G775" i="22"/>
  <c r="I774" i="22"/>
  <c r="J774" i="22" s="1"/>
  <c r="G774" i="22"/>
  <c r="I773" i="22"/>
  <c r="G773" i="22"/>
  <c r="I772" i="22"/>
  <c r="G772" i="22"/>
  <c r="J772" i="22" s="1"/>
  <c r="J771" i="22"/>
  <c r="I771" i="22"/>
  <c r="G771" i="22"/>
  <c r="I770" i="22"/>
  <c r="J770" i="22" s="1"/>
  <c r="G770" i="22"/>
  <c r="I769" i="22"/>
  <c r="J769" i="22" s="1"/>
  <c r="G769" i="22"/>
  <c r="I768" i="22"/>
  <c r="J768" i="22" s="1"/>
  <c r="G768" i="22"/>
  <c r="I767" i="22"/>
  <c r="J767" i="22" s="1"/>
  <c r="G767" i="22"/>
  <c r="I766" i="22"/>
  <c r="J766" i="22" s="1"/>
  <c r="G766" i="22"/>
  <c r="I765" i="22"/>
  <c r="G765" i="22"/>
  <c r="I761" i="22"/>
  <c r="G761" i="22"/>
  <c r="J761" i="22" s="1"/>
  <c r="I760" i="22"/>
  <c r="J760" i="22" s="1"/>
  <c r="G760" i="22"/>
  <c r="I759" i="22"/>
  <c r="G759" i="22"/>
  <c r="I758" i="22"/>
  <c r="J758" i="22" s="1"/>
  <c r="G758" i="22"/>
  <c r="I757" i="22"/>
  <c r="J757" i="22" s="1"/>
  <c r="G757" i="22"/>
  <c r="I756" i="22"/>
  <c r="J756" i="22" s="1"/>
  <c r="G756" i="22"/>
  <c r="J755" i="22"/>
  <c r="I755" i="22"/>
  <c r="G755" i="22"/>
  <c r="I754" i="22"/>
  <c r="J754" i="22" s="1"/>
  <c r="G754" i="22"/>
  <c r="I753" i="22"/>
  <c r="G753" i="22"/>
  <c r="J753" i="22" s="1"/>
  <c r="I752" i="22"/>
  <c r="J752" i="22" s="1"/>
  <c r="G752" i="22"/>
  <c r="I751" i="22"/>
  <c r="G751" i="22"/>
  <c r="I750" i="22"/>
  <c r="J750" i="22" s="1"/>
  <c r="G750" i="22"/>
  <c r="I749" i="22"/>
  <c r="G749" i="22"/>
  <c r="J748" i="22"/>
  <c r="I748" i="22"/>
  <c r="G748" i="22"/>
  <c r="I747" i="22"/>
  <c r="J747" i="22" s="1"/>
  <c r="G747" i="22"/>
  <c r="I746" i="22"/>
  <c r="J746" i="22" s="1"/>
  <c r="G746" i="22"/>
  <c r="I745" i="22"/>
  <c r="G745" i="22"/>
  <c r="I744" i="22"/>
  <c r="J744" i="22" s="1"/>
  <c r="G744" i="22"/>
  <c r="I743" i="22"/>
  <c r="J743" i="22" s="1"/>
  <c r="G743" i="22"/>
  <c r="I737" i="22"/>
  <c r="G737" i="22"/>
  <c r="I734" i="22"/>
  <c r="J734" i="22" s="1"/>
  <c r="G734" i="22"/>
  <c r="I733" i="22"/>
  <c r="J733" i="22" s="1"/>
  <c r="G733" i="22"/>
  <c r="I732" i="22"/>
  <c r="G732" i="22"/>
  <c r="I731" i="22"/>
  <c r="J731" i="22" s="1"/>
  <c r="G731" i="22"/>
  <c r="I730" i="22"/>
  <c r="J730" i="22" s="1"/>
  <c r="G730" i="22"/>
  <c r="I729" i="22"/>
  <c r="J729" i="22" s="1"/>
  <c r="G729" i="22"/>
  <c r="I728" i="22"/>
  <c r="J728" i="22" s="1"/>
  <c r="G728" i="22"/>
  <c r="I727" i="22"/>
  <c r="G727" i="22"/>
  <c r="I726" i="22"/>
  <c r="J726" i="22" s="1"/>
  <c r="G726" i="22"/>
  <c r="I725" i="22"/>
  <c r="G725" i="22"/>
  <c r="I724" i="22"/>
  <c r="G724" i="22"/>
  <c r="I723" i="22"/>
  <c r="J723" i="22" s="1"/>
  <c r="G723" i="22"/>
  <c r="I722" i="22"/>
  <c r="J722" i="22" s="1"/>
  <c r="G722" i="22"/>
  <c r="I721" i="22"/>
  <c r="J721" i="22" s="1"/>
  <c r="G721" i="22"/>
  <c r="I720" i="22"/>
  <c r="J720" i="22" s="1"/>
  <c r="G720" i="22"/>
  <c r="I719" i="22"/>
  <c r="G719" i="22"/>
  <c r="J719" i="22" s="1"/>
  <c r="I718" i="22"/>
  <c r="J718" i="22" s="1"/>
  <c r="G718" i="22"/>
  <c r="I717" i="22"/>
  <c r="J717" i="22" s="1"/>
  <c r="G717" i="22"/>
  <c r="I716" i="22"/>
  <c r="J716" i="22" s="1"/>
  <c r="G716" i="22"/>
  <c r="I715" i="22"/>
  <c r="J715" i="22" s="1"/>
  <c r="G715" i="22"/>
  <c r="I714" i="22"/>
  <c r="J714" i="22" s="1"/>
  <c r="G714" i="22"/>
  <c r="I713" i="22"/>
  <c r="G713" i="22"/>
  <c r="J713" i="22" s="1"/>
  <c r="I712" i="22"/>
  <c r="J712" i="22" s="1"/>
  <c r="G712" i="22"/>
  <c r="I711" i="22"/>
  <c r="G711" i="22"/>
  <c r="I710" i="22"/>
  <c r="J710" i="22" s="1"/>
  <c r="G710" i="22"/>
  <c r="I709" i="22"/>
  <c r="G709" i="22"/>
  <c r="I708" i="22"/>
  <c r="G708" i="22"/>
  <c r="I707" i="22"/>
  <c r="J707" i="22" s="1"/>
  <c r="G707" i="22"/>
  <c r="I706" i="22"/>
  <c r="G706" i="22"/>
  <c r="I705" i="22"/>
  <c r="J705" i="22" s="1"/>
  <c r="G705" i="22"/>
  <c r="J704" i="22"/>
  <c r="I704" i="22"/>
  <c r="G704" i="22"/>
  <c r="I703" i="22"/>
  <c r="G703" i="22"/>
  <c r="J703" i="22" s="1"/>
  <c r="J702" i="22"/>
  <c r="I702" i="22"/>
  <c r="G702" i="22"/>
  <c r="I701" i="22"/>
  <c r="J701" i="22" s="1"/>
  <c r="G701" i="22"/>
  <c r="I700" i="22"/>
  <c r="J700" i="22" s="1"/>
  <c r="G700" i="22"/>
  <c r="I699" i="22"/>
  <c r="J699" i="22" s="1"/>
  <c r="G699" i="22"/>
  <c r="I698" i="22"/>
  <c r="J698" i="22" s="1"/>
  <c r="G698" i="22"/>
  <c r="J697" i="22"/>
  <c r="I697" i="22"/>
  <c r="G697" i="22"/>
  <c r="I696" i="22"/>
  <c r="J696" i="22" s="1"/>
  <c r="G696" i="22"/>
  <c r="I695" i="22"/>
  <c r="G695" i="22"/>
  <c r="J694" i="22"/>
  <c r="I694" i="22"/>
  <c r="G694" i="22"/>
  <c r="I688" i="22"/>
  <c r="J688" i="22" s="1"/>
  <c r="G688" i="22"/>
  <c r="I687" i="22"/>
  <c r="J687" i="22" s="1"/>
  <c r="G687" i="22"/>
  <c r="I686" i="22"/>
  <c r="G686" i="22"/>
  <c r="I685" i="22"/>
  <c r="J685" i="22" s="1"/>
  <c r="G685" i="22"/>
  <c r="I684" i="22"/>
  <c r="J684" i="22" s="1"/>
  <c r="G684" i="22"/>
  <c r="I683" i="22"/>
  <c r="J683" i="22" s="1"/>
  <c r="G683" i="22"/>
  <c r="J682" i="22"/>
  <c r="I682" i="22"/>
  <c r="G682" i="22"/>
  <c r="I681" i="22"/>
  <c r="G681" i="22"/>
  <c r="J681" i="22" s="1"/>
  <c r="I680" i="22"/>
  <c r="J680" i="22" s="1"/>
  <c r="G680" i="22"/>
  <c r="I679" i="22"/>
  <c r="G679" i="22"/>
  <c r="I678" i="22"/>
  <c r="J678" i="22" s="1"/>
  <c r="G678" i="22"/>
  <c r="I677" i="22"/>
  <c r="G677" i="22"/>
  <c r="I676" i="22"/>
  <c r="J676" i="22" s="1"/>
  <c r="G676" i="22"/>
  <c r="I675" i="22"/>
  <c r="J675" i="22" s="1"/>
  <c r="G675" i="22"/>
  <c r="I674" i="22"/>
  <c r="J674" i="22" s="1"/>
  <c r="G674" i="22"/>
  <c r="I673" i="22"/>
  <c r="G673" i="22"/>
  <c r="J673" i="22" s="1"/>
  <c r="I672" i="22"/>
  <c r="G672" i="22"/>
  <c r="I671" i="22"/>
  <c r="J671" i="22" s="1"/>
  <c r="G671" i="22"/>
  <c r="I670" i="22"/>
  <c r="J670" i="22" s="1"/>
  <c r="G670" i="22"/>
  <c r="I669" i="22"/>
  <c r="J669" i="22" s="1"/>
  <c r="G669" i="22"/>
  <c r="I668" i="22"/>
  <c r="G668" i="22"/>
  <c r="I667" i="22"/>
  <c r="J667" i="22" s="1"/>
  <c r="G667" i="22"/>
  <c r="I666" i="22"/>
  <c r="J666" i="22" s="1"/>
  <c r="G666" i="22"/>
  <c r="I665" i="22"/>
  <c r="G665" i="22"/>
  <c r="J665" i="22" s="1"/>
  <c r="I664" i="22"/>
  <c r="G664" i="22"/>
  <c r="I663" i="22"/>
  <c r="J663" i="22" s="1"/>
  <c r="G663" i="22"/>
  <c r="I662" i="22"/>
  <c r="J662" i="22" s="1"/>
  <c r="G662" i="22"/>
  <c r="I661" i="22"/>
  <c r="G661" i="22"/>
  <c r="I660" i="22"/>
  <c r="J660" i="22" s="1"/>
  <c r="G660" i="22"/>
  <c r="I659" i="22"/>
  <c r="J659" i="22" s="1"/>
  <c r="G659" i="22"/>
  <c r="I658" i="22"/>
  <c r="J658" i="22" s="1"/>
  <c r="G658" i="22"/>
  <c r="I657" i="22"/>
  <c r="G657" i="22"/>
  <c r="I656" i="22"/>
  <c r="J656" i="22" s="1"/>
  <c r="G656" i="22"/>
  <c r="I655" i="22"/>
  <c r="J655" i="22" s="1"/>
  <c r="G655" i="22"/>
  <c r="I654" i="22"/>
  <c r="G654" i="22"/>
  <c r="I653" i="22"/>
  <c r="J653" i="22" s="1"/>
  <c r="G653" i="22"/>
  <c r="I652" i="22"/>
  <c r="J652" i="22" s="1"/>
  <c r="G652" i="22"/>
  <c r="I651" i="22"/>
  <c r="J651" i="22" s="1"/>
  <c r="G651" i="22"/>
  <c r="J650" i="22"/>
  <c r="I650" i="22"/>
  <c r="G650" i="22"/>
  <c r="I649" i="22"/>
  <c r="G649" i="22"/>
  <c r="I648" i="22"/>
  <c r="J648" i="22" s="1"/>
  <c r="G648" i="22"/>
  <c r="I647" i="22"/>
  <c r="G647" i="22"/>
  <c r="I646" i="22"/>
  <c r="J646" i="22" s="1"/>
  <c r="G646" i="22"/>
  <c r="I645" i="22"/>
  <c r="J645" i="22" s="1"/>
  <c r="G645" i="22"/>
  <c r="I644" i="22"/>
  <c r="J644" i="22" s="1"/>
  <c r="G644" i="22"/>
  <c r="I643" i="22"/>
  <c r="J643" i="22" s="1"/>
  <c r="G643" i="22"/>
  <c r="I642" i="22"/>
  <c r="J642" i="22" s="1"/>
  <c r="G642" i="22"/>
  <c r="I641" i="22"/>
  <c r="G641" i="22"/>
  <c r="J641" i="22" s="1"/>
  <c r="I640" i="22"/>
  <c r="G640" i="22"/>
  <c r="I639" i="22"/>
  <c r="J639" i="22" s="1"/>
  <c r="G639" i="22"/>
  <c r="I638" i="22"/>
  <c r="J638" i="22" s="1"/>
  <c r="G638" i="22"/>
  <c r="I637" i="22"/>
  <c r="J637" i="22" s="1"/>
  <c r="G637" i="22"/>
  <c r="I636" i="22"/>
  <c r="G636" i="22"/>
  <c r="I635" i="22"/>
  <c r="G635" i="22"/>
  <c r="J635" i="22" s="1"/>
  <c r="J634" i="22"/>
  <c r="I634" i="22"/>
  <c r="G634" i="22"/>
  <c r="I633" i="22"/>
  <c r="J633" i="22" s="1"/>
  <c r="G633" i="22"/>
  <c r="I632" i="22"/>
  <c r="G632" i="22"/>
  <c r="I631" i="22"/>
  <c r="J631" i="22" s="1"/>
  <c r="G631" i="22"/>
  <c r="I630" i="22"/>
  <c r="J630" i="22" s="1"/>
  <c r="G630" i="22"/>
  <c r="I629" i="22"/>
  <c r="J629" i="22" s="1"/>
  <c r="G629" i="22"/>
  <c r="I628" i="22"/>
  <c r="J628" i="22" s="1"/>
  <c r="G628" i="22"/>
  <c r="I627" i="22"/>
  <c r="G627" i="22"/>
  <c r="J627" i="22" s="1"/>
  <c r="I626" i="22"/>
  <c r="J626" i="22" s="1"/>
  <c r="G626" i="22"/>
  <c r="I625" i="22"/>
  <c r="G625" i="22"/>
  <c r="I624" i="22"/>
  <c r="J624" i="22" s="1"/>
  <c r="G624" i="22"/>
  <c r="I623" i="22"/>
  <c r="J623" i="22" s="1"/>
  <c r="G623" i="22"/>
  <c r="I622" i="22"/>
  <c r="J622" i="22" s="1"/>
  <c r="G622" i="22"/>
  <c r="I621" i="22"/>
  <c r="J621" i="22" s="1"/>
  <c r="G621" i="22"/>
  <c r="I620" i="22"/>
  <c r="J620" i="22" s="1"/>
  <c r="G620" i="22"/>
  <c r="I619" i="22"/>
  <c r="J619" i="22" s="1"/>
  <c r="G619" i="22"/>
  <c r="I618" i="22"/>
  <c r="J618" i="22" s="1"/>
  <c r="G618" i="22"/>
  <c r="I617" i="22"/>
  <c r="G617" i="22"/>
  <c r="I616" i="22"/>
  <c r="J616" i="22" s="1"/>
  <c r="G616" i="22"/>
  <c r="I615" i="22"/>
  <c r="J615" i="22" s="1"/>
  <c r="G615" i="22"/>
  <c r="I614" i="22"/>
  <c r="J614" i="22" s="1"/>
  <c r="G614" i="22"/>
  <c r="I613" i="22"/>
  <c r="J613" i="22" s="1"/>
  <c r="G613" i="22"/>
  <c r="I612" i="22"/>
  <c r="J612" i="22" s="1"/>
  <c r="G612" i="22"/>
  <c r="J611" i="22"/>
  <c r="I611" i="22"/>
  <c r="G611" i="22"/>
  <c r="I610" i="22"/>
  <c r="J610" i="22" s="1"/>
  <c r="G610" i="22"/>
  <c r="I609" i="22"/>
  <c r="G609" i="22"/>
  <c r="J609" i="22" s="1"/>
  <c r="I600" i="22"/>
  <c r="J600" i="22" s="1"/>
  <c r="G600" i="22"/>
  <c r="I599" i="22"/>
  <c r="J599" i="22" s="1"/>
  <c r="G599" i="22"/>
  <c r="I598" i="22"/>
  <c r="J598" i="22" s="1"/>
  <c r="G598" i="22"/>
  <c r="I597" i="22"/>
  <c r="G597" i="22"/>
  <c r="I596" i="22"/>
  <c r="J596" i="22" s="1"/>
  <c r="G596" i="22"/>
  <c r="I595" i="22"/>
  <c r="J595" i="22" s="1"/>
  <c r="G595" i="22"/>
  <c r="I594" i="22"/>
  <c r="G594" i="22"/>
  <c r="I593" i="22"/>
  <c r="G593" i="22"/>
  <c r="I592" i="22"/>
  <c r="J592" i="22" s="1"/>
  <c r="G592" i="22"/>
  <c r="I591" i="22"/>
  <c r="J591" i="22" s="1"/>
  <c r="G591" i="22"/>
  <c r="I590" i="22"/>
  <c r="J590" i="22" s="1"/>
  <c r="G590" i="22"/>
  <c r="J589" i="22"/>
  <c r="I589" i="22"/>
  <c r="G589" i="22"/>
  <c r="I587" i="22"/>
  <c r="G587" i="22"/>
  <c r="I586" i="22"/>
  <c r="G586" i="22"/>
  <c r="I585" i="22"/>
  <c r="G585" i="22"/>
  <c r="I584" i="22"/>
  <c r="J584" i="22" s="1"/>
  <c r="G584" i="22"/>
  <c r="I583" i="22"/>
  <c r="J583" i="22" s="1"/>
  <c r="G583" i="22"/>
  <c r="I582" i="22"/>
  <c r="G582" i="22"/>
  <c r="I581" i="22"/>
  <c r="G581" i="22"/>
  <c r="I580" i="22"/>
  <c r="J580" i="22" s="1"/>
  <c r="G580" i="22"/>
  <c r="I579" i="22"/>
  <c r="J579" i="22" s="1"/>
  <c r="G579" i="22"/>
  <c r="I578" i="22"/>
  <c r="J578" i="22" s="1"/>
  <c r="G578" i="22"/>
  <c r="I577" i="22"/>
  <c r="J577" i="22" s="1"/>
  <c r="G577" i="22"/>
  <c r="I576" i="22"/>
  <c r="J576" i="22" s="1"/>
  <c r="G576" i="22"/>
  <c r="I575" i="22"/>
  <c r="J575" i="22" s="1"/>
  <c r="G575" i="22"/>
  <c r="J574" i="22"/>
  <c r="I574" i="22"/>
  <c r="G574" i="22"/>
  <c r="I573" i="22"/>
  <c r="G573" i="22"/>
  <c r="I572" i="22"/>
  <c r="J572" i="22" s="1"/>
  <c r="G572" i="22"/>
  <c r="I571" i="22"/>
  <c r="J571" i="22" s="1"/>
  <c r="G571" i="22"/>
  <c r="I570" i="22"/>
  <c r="J570" i="22" s="1"/>
  <c r="G570" i="22"/>
  <c r="I569" i="22"/>
  <c r="J569" i="22" s="1"/>
  <c r="G569" i="22"/>
  <c r="I568" i="22"/>
  <c r="J568" i="22" s="1"/>
  <c r="G568" i="22"/>
  <c r="I567" i="22"/>
  <c r="J567" i="22" s="1"/>
  <c r="G567" i="22"/>
  <c r="I566" i="22"/>
  <c r="J566" i="22" s="1"/>
  <c r="G566" i="22"/>
  <c r="I565" i="22"/>
  <c r="G565" i="22"/>
  <c r="I564" i="22"/>
  <c r="J564" i="22" s="1"/>
  <c r="G564" i="22"/>
  <c r="I563" i="22"/>
  <c r="J563" i="22" s="1"/>
  <c r="G563" i="22"/>
  <c r="I562" i="22"/>
  <c r="J562" i="22" s="1"/>
  <c r="G562" i="22"/>
  <c r="I561" i="22"/>
  <c r="G561" i="22"/>
  <c r="I560" i="22"/>
  <c r="J560" i="22" s="1"/>
  <c r="G560" i="22"/>
  <c r="I559" i="22"/>
  <c r="J559" i="22" s="1"/>
  <c r="G559" i="22"/>
  <c r="I558" i="22"/>
  <c r="G558" i="22"/>
  <c r="J558" i="22" s="1"/>
  <c r="I557" i="22"/>
  <c r="G557" i="22"/>
  <c r="J557" i="22" s="1"/>
  <c r="I556" i="22"/>
  <c r="J556" i="22" s="1"/>
  <c r="G556" i="22"/>
  <c r="I555" i="22"/>
  <c r="J555" i="22" s="1"/>
  <c r="G555" i="22"/>
  <c r="I554" i="22"/>
  <c r="G554" i="22"/>
  <c r="I553" i="22"/>
  <c r="J553" i="22" s="1"/>
  <c r="G553" i="22"/>
  <c r="I552" i="22"/>
  <c r="J552" i="22" s="1"/>
  <c r="G552" i="22"/>
  <c r="I551" i="22"/>
  <c r="G551" i="22"/>
  <c r="I550" i="22"/>
  <c r="J550" i="22" s="1"/>
  <c r="G550" i="22"/>
  <c r="I549" i="22"/>
  <c r="J549" i="22" s="1"/>
  <c r="G549" i="22"/>
  <c r="I548" i="22"/>
  <c r="G548" i="22"/>
  <c r="J548" i="22" s="1"/>
  <c r="I547" i="22"/>
  <c r="G547" i="22"/>
  <c r="I546" i="22"/>
  <c r="J546" i="22" s="1"/>
  <c r="G546" i="22"/>
  <c r="I545" i="22"/>
  <c r="G545" i="22"/>
  <c r="I544" i="22"/>
  <c r="J544" i="22" s="1"/>
  <c r="G544" i="22"/>
  <c r="I543" i="22"/>
  <c r="G543" i="22"/>
  <c r="J542" i="22"/>
  <c r="I542" i="22"/>
  <c r="G542" i="22"/>
  <c r="I541" i="22"/>
  <c r="G541" i="22"/>
  <c r="I540" i="22"/>
  <c r="J540" i="22" s="1"/>
  <c r="G540" i="22"/>
  <c r="I539" i="22"/>
  <c r="J539" i="22" s="1"/>
  <c r="G539" i="22"/>
  <c r="I538" i="22"/>
  <c r="G538" i="22"/>
  <c r="I537" i="22"/>
  <c r="J537" i="22" s="1"/>
  <c r="G537" i="22"/>
  <c r="I536" i="22"/>
  <c r="G536" i="22"/>
  <c r="I535" i="22"/>
  <c r="J535" i="22" s="1"/>
  <c r="G535" i="22"/>
  <c r="I534" i="22"/>
  <c r="J534" i="22" s="1"/>
  <c r="G534" i="22"/>
  <c r="I533" i="22"/>
  <c r="G533" i="22"/>
  <c r="J532" i="22"/>
  <c r="I532" i="22"/>
  <c r="G532" i="22"/>
  <c r="I531" i="22"/>
  <c r="J531" i="22" s="1"/>
  <c r="G531" i="22"/>
  <c r="I530" i="22"/>
  <c r="G530" i="22"/>
  <c r="I529" i="22"/>
  <c r="G529" i="22"/>
  <c r="I528" i="22"/>
  <c r="J528" i="22" s="1"/>
  <c r="G528" i="22"/>
  <c r="I527" i="22"/>
  <c r="J527" i="22" s="1"/>
  <c r="G527" i="22"/>
  <c r="I526" i="22"/>
  <c r="J526" i="22" s="1"/>
  <c r="G526" i="22"/>
  <c r="I525" i="22"/>
  <c r="J525" i="22" s="1"/>
  <c r="G525" i="22"/>
  <c r="I524" i="22"/>
  <c r="J524" i="22" s="1"/>
  <c r="G524" i="22"/>
  <c r="I523" i="22"/>
  <c r="J523" i="22" s="1"/>
  <c r="G523" i="22"/>
  <c r="I522" i="22"/>
  <c r="G522" i="22"/>
  <c r="I521" i="22"/>
  <c r="J521" i="22" s="1"/>
  <c r="G521" i="22"/>
  <c r="I520" i="22"/>
  <c r="J520" i="22" s="1"/>
  <c r="G520" i="22"/>
  <c r="I519" i="22"/>
  <c r="J519" i="22" s="1"/>
  <c r="G519" i="22"/>
  <c r="I518" i="22"/>
  <c r="J518" i="22" s="1"/>
  <c r="G518" i="22"/>
  <c r="I517" i="22"/>
  <c r="G517" i="22"/>
  <c r="J517" i="22" s="1"/>
  <c r="I516" i="22"/>
  <c r="J516" i="22" s="1"/>
  <c r="G516" i="22"/>
  <c r="I515" i="22"/>
  <c r="G515" i="22"/>
  <c r="J515" i="22" s="1"/>
  <c r="I514" i="22"/>
  <c r="J514" i="22" s="1"/>
  <c r="G514" i="22"/>
  <c r="I513" i="22"/>
  <c r="J513" i="22" s="1"/>
  <c r="G513" i="22"/>
  <c r="I512" i="22"/>
  <c r="J512" i="22" s="1"/>
  <c r="G512" i="22"/>
  <c r="I511" i="22"/>
  <c r="G511" i="22"/>
  <c r="J510" i="22"/>
  <c r="I510" i="22"/>
  <c r="G510" i="22"/>
  <c r="I509" i="22"/>
  <c r="G509" i="22"/>
  <c r="I508" i="22"/>
  <c r="G508" i="22"/>
  <c r="J507" i="22"/>
  <c r="I507" i="22"/>
  <c r="G507" i="22"/>
  <c r="I506" i="22"/>
  <c r="J506" i="22" s="1"/>
  <c r="G506" i="22"/>
  <c r="I505" i="22"/>
  <c r="G505" i="22"/>
  <c r="I504" i="22"/>
  <c r="J504" i="22" s="1"/>
  <c r="G504" i="22"/>
  <c r="I503" i="22"/>
  <c r="G503" i="22"/>
  <c r="J502" i="22"/>
  <c r="I502" i="22"/>
  <c r="G502" i="22"/>
  <c r="I501" i="22"/>
  <c r="G501" i="22"/>
  <c r="I500" i="22"/>
  <c r="G500" i="22"/>
  <c r="J500" i="22" s="1"/>
  <c r="I499" i="22"/>
  <c r="J499" i="22" s="1"/>
  <c r="G499" i="22"/>
  <c r="I498" i="22"/>
  <c r="G498" i="22"/>
  <c r="I497" i="22"/>
  <c r="J497" i="22" s="1"/>
  <c r="G497" i="22"/>
  <c r="I496" i="22"/>
  <c r="G496" i="22"/>
  <c r="I495" i="22"/>
  <c r="J495" i="22" s="1"/>
  <c r="G495" i="22"/>
  <c r="I494" i="22"/>
  <c r="J494" i="22" s="1"/>
  <c r="G494" i="22"/>
  <c r="I493" i="22"/>
  <c r="J493" i="22" s="1"/>
  <c r="G493" i="22"/>
  <c r="I492" i="22"/>
  <c r="J492" i="22" s="1"/>
  <c r="G492" i="22"/>
  <c r="I491" i="22"/>
  <c r="G491" i="22"/>
  <c r="I490" i="22"/>
  <c r="J490" i="22" s="1"/>
  <c r="G490" i="22"/>
  <c r="I489" i="22"/>
  <c r="J489" i="22" s="1"/>
  <c r="G489" i="22"/>
  <c r="I488" i="22"/>
  <c r="J488" i="22" s="1"/>
  <c r="G488" i="22"/>
  <c r="I487" i="22"/>
  <c r="J487" i="22" s="1"/>
  <c r="G487" i="22"/>
  <c r="J486" i="22"/>
  <c r="I486" i="22"/>
  <c r="G486" i="22"/>
  <c r="I485" i="22"/>
  <c r="G485" i="22"/>
  <c r="I484" i="22"/>
  <c r="J484" i="22" s="1"/>
  <c r="G484" i="22"/>
  <c r="I483" i="22"/>
  <c r="J483" i="22" s="1"/>
  <c r="G483" i="22"/>
  <c r="I482" i="22"/>
  <c r="J482" i="22" s="1"/>
  <c r="G482" i="22"/>
  <c r="I481" i="22"/>
  <c r="J481" i="22" s="1"/>
  <c r="G481" i="22"/>
  <c r="I480" i="22"/>
  <c r="G480" i="22"/>
  <c r="J480" i="22" s="1"/>
  <c r="I479" i="22"/>
  <c r="G479" i="22"/>
  <c r="I478" i="22"/>
  <c r="J478" i="22" s="1"/>
  <c r="G478" i="22"/>
  <c r="I477" i="22"/>
  <c r="J477" i="22" s="1"/>
  <c r="G477" i="22"/>
  <c r="J476" i="22"/>
  <c r="I476" i="22"/>
  <c r="G476" i="22"/>
  <c r="I475" i="22"/>
  <c r="G475" i="22"/>
  <c r="I474" i="22"/>
  <c r="G474" i="22"/>
  <c r="I473" i="22"/>
  <c r="G473" i="22"/>
  <c r="I472" i="22"/>
  <c r="J472" i="22" s="1"/>
  <c r="G472" i="22"/>
  <c r="I471" i="22"/>
  <c r="G471" i="22"/>
  <c r="I470" i="22"/>
  <c r="J470" i="22" s="1"/>
  <c r="G470" i="22"/>
  <c r="I469" i="22"/>
  <c r="J469" i="22" s="1"/>
  <c r="G469" i="22"/>
  <c r="I468" i="22"/>
  <c r="J468" i="22" s="1"/>
  <c r="G468" i="22"/>
  <c r="I467" i="22"/>
  <c r="G467" i="22"/>
  <c r="I466" i="22"/>
  <c r="G466" i="22"/>
  <c r="I465" i="22"/>
  <c r="J465" i="22" s="1"/>
  <c r="G465" i="22"/>
  <c r="I464" i="22"/>
  <c r="J464" i="22" s="1"/>
  <c r="G464" i="22"/>
  <c r="I463" i="22"/>
  <c r="J463" i="22" s="1"/>
  <c r="G463" i="22"/>
  <c r="J462" i="22"/>
  <c r="I462" i="22"/>
  <c r="G462" i="22"/>
  <c r="I461" i="22"/>
  <c r="G461" i="22"/>
  <c r="I460" i="22"/>
  <c r="J460" i="22" s="1"/>
  <c r="G460" i="22"/>
  <c r="I458" i="22"/>
  <c r="J458" i="22" s="1"/>
  <c r="G458" i="22"/>
  <c r="I457" i="22"/>
  <c r="J457" i="22" s="1"/>
  <c r="G457" i="22"/>
  <c r="I456" i="22"/>
  <c r="J456" i="22" s="1"/>
  <c r="G456" i="22"/>
  <c r="I455" i="22"/>
  <c r="J455" i="22" s="1"/>
  <c r="G455" i="22"/>
  <c r="I454" i="22"/>
  <c r="G454" i="22"/>
  <c r="J454" i="22" s="1"/>
  <c r="I453" i="22"/>
  <c r="G453" i="22"/>
  <c r="I452" i="22"/>
  <c r="J452" i="22" s="1"/>
  <c r="G452" i="22"/>
  <c r="I451" i="22"/>
  <c r="J451" i="22" s="1"/>
  <c r="G451" i="22"/>
  <c r="I450" i="22"/>
  <c r="J450" i="22" s="1"/>
  <c r="G450" i="22"/>
  <c r="I449" i="22"/>
  <c r="J449" i="22" s="1"/>
  <c r="G449" i="22"/>
  <c r="I448" i="22"/>
  <c r="J448" i="22" s="1"/>
  <c r="G448" i="22"/>
  <c r="I447" i="22"/>
  <c r="J447" i="22" s="1"/>
  <c r="G447" i="22"/>
  <c r="I446" i="22"/>
  <c r="G446" i="22"/>
  <c r="J446" i="22" s="1"/>
  <c r="I445" i="22"/>
  <c r="G445" i="22"/>
  <c r="I444" i="22"/>
  <c r="J444" i="22" s="1"/>
  <c r="G444" i="22"/>
  <c r="I443" i="22"/>
  <c r="J443" i="22" s="1"/>
  <c r="G443" i="22"/>
  <c r="I442" i="22"/>
  <c r="J442" i="22" s="1"/>
  <c r="G442" i="22"/>
  <c r="I441" i="22"/>
  <c r="J441" i="22" s="1"/>
  <c r="G441" i="22"/>
  <c r="I440" i="22"/>
  <c r="J440" i="22" s="1"/>
  <c r="G440" i="22"/>
  <c r="I439" i="22"/>
  <c r="J439" i="22" s="1"/>
  <c r="G439" i="22"/>
  <c r="I438" i="22"/>
  <c r="G438" i="22"/>
  <c r="J438" i="22" s="1"/>
  <c r="I437" i="22"/>
  <c r="G437" i="22"/>
  <c r="I436" i="22"/>
  <c r="G436" i="22"/>
  <c r="J436" i="22" s="1"/>
  <c r="I435" i="22"/>
  <c r="G435" i="22"/>
  <c r="I434" i="22"/>
  <c r="G434" i="22"/>
  <c r="I433" i="22"/>
  <c r="G433" i="22"/>
  <c r="I432" i="22"/>
  <c r="G432" i="22"/>
  <c r="I431" i="22"/>
  <c r="G431" i="22"/>
  <c r="I430" i="22"/>
  <c r="J430" i="22" s="1"/>
  <c r="G430" i="22"/>
  <c r="I429" i="22"/>
  <c r="G429" i="22"/>
  <c r="J429" i="22" s="1"/>
  <c r="I428" i="22"/>
  <c r="G428" i="22"/>
  <c r="I427" i="22"/>
  <c r="J427" i="22" s="1"/>
  <c r="G427" i="22"/>
  <c r="I426" i="22"/>
  <c r="J426" i="22" s="1"/>
  <c r="G426" i="22"/>
  <c r="I425" i="22"/>
  <c r="G425" i="22"/>
  <c r="I424" i="22"/>
  <c r="J424" i="22" s="1"/>
  <c r="G424" i="22"/>
  <c r="I423" i="22"/>
  <c r="G423" i="22"/>
  <c r="I422" i="22"/>
  <c r="J422" i="22" s="1"/>
  <c r="G422" i="22"/>
  <c r="I421" i="22"/>
  <c r="J421" i="22" s="1"/>
  <c r="G421" i="22"/>
  <c r="I420" i="22"/>
  <c r="G420" i="22"/>
  <c r="J420" i="22" s="1"/>
  <c r="I419" i="22"/>
  <c r="J419" i="22" s="1"/>
  <c r="G419" i="22"/>
  <c r="I418" i="22"/>
  <c r="J418" i="22" s="1"/>
  <c r="G418" i="22"/>
  <c r="I417" i="22"/>
  <c r="J417" i="22" s="1"/>
  <c r="G417" i="22"/>
  <c r="I416" i="22"/>
  <c r="G416" i="22"/>
  <c r="I415" i="22"/>
  <c r="J415" i="22" s="1"/>
  <c r="G415" i="22"/>
  <c r="I412" i="22"/>
  <c r="G412" i="22"/>
  <c r="J412" i="22" s="1"/>
  <c r="I411" i="22"/>
  <c r="J411" i="22" s="1"/>
  <c r="G411" i="22"/>
  <c r="I408" i="22"/>
  <c r="G408" i="22"/>
  <c r="I407" i="22"/>
  <c r="J407" i="22" s="1"/>
  <c r="G407" i="22"/>
  <c r="I406" i="22"/>
  <c r="J406" i="22" s="1"/>
  <c r="G406" i="22"/>
  <c r="I405" i="22"/>
  <c r="G405" i="22"/>
  <c r="I404" i="22"/>
  <c r="G404" i="22"/>
  <c r="I403" i="22"/>
  <c r="J403" i="22" s="1"/>
  <c r="G403" i="22"/>
  <c r="I402" i="22"/>
  <c r="J402" i="22" s="1"/>
  <c r="G402" i="22"/>
  <c r="I401" i="22"/>
  <c r="G401" i="22"/>
  <c r="J398" i="22"/>
  <c r="I398" i="22"/>
  <c r="G398" i="22"/>
  <c r="I397" i="22"/>
  <c r="G397" i="22"/>
  <c r="I396" i="22"/>
  <c r="G396" i="22"/>
  <c r="I395" i="22"/>
  <c r="J395" i="22" s="1"/>
  <c r="G395" i="22"/>
  <c r="I394" i="22"/>
  <c r="J394" i="22" s="1"/>
  <c r="G394" i="22"/>
  <c r="I393" i="22"/>
  <c r="J393" i="22" s="1"/>
  <c r="G393" i="22"/>
  <c r="I392" i="22"/>
  <c r="J392" i="22" s="1"/>
  <c r="G392" i="22"/>
  <c r="I391" i="22"/>
  <c r="J391" i="22" s="1"/>
  <c r="G391" i="22"/>
  <c r="I390" i="22"/>
  <c r="G390" i="22"/>
  <c r="J390" i="22" s="1"/>
  <c r="I389" i="22"/>
  <c r="J389" i="22" s="1"/>
  <c r="G389" i="22"/>
  <c r="I388" i="22"/>
  <c r="G388" i="22"/>
  <c r="J388" i="22" s="1"/>
  <c r="I387" i="22"/>
  <c r="G387" i="22"/>
  <c r="I386" i="22"/>
  <c r="G386" i="22"/>
  <c r="I385" i="22"/>
  <c r="J385" i="22" s="1"/>
  <c r="G385" i="22"/>
  <c r="I384" i="22"/>
  <c r="J384" i="22" s="1"/>
  <c r="G384" i="22"/>
  <c r="I383" i="22"/>
  <c r="J383" i="22" s="1"/>
  <c r="G383" i="22"/>
  <c r="J382" i="22"/>
  <c r="I382" i="22"/>
  <c r="G382" i="22"/>
  <c r="I381" i="22"/>
  <c r="G381" i="22"/>
  <c r="J381" i="22" s="1"/>
  <c r="I380" i="22"/>
  <c r="G380" i="22"/>
  <c r="J380" i="22" s="1"/>
  <c r="I379" i="22"/>
  <c r="G379" i="22"/>
  <c r="I378" i="22"/>
  <c r="J378" i="22" s="1"/>
  <c r="G378" i="22"/>
  <c r="I377" i="22"/>
  <c r="G377" i="22"/>
  <c r="I376" i="22"/>
  <c r="G376" i="22"/>
  <c r="I375" i="22"/>
  <c r="G375" i="22"/>
  <c r="J374" i="22"/>
  <c r="I374" i="22"/>
  <c r="G374" i="22"/>
  <c r="I373" i="22"/>
  <c r="G373" i="22"/>
  <c r="I372" i="22"/>
  <c r="G372" i="22"/>
  <c r="J372" i="22" s="1"/>
  <c r="I371" i="22"/>
  <c r="J371" i="22" s="1"/>
  <c r="G371" i="22"/>
  <c r="I370" i="22"/>
  <c r="J370" i="22" s="1"/>
  <c r="G370" i="22"/>
  <c r="I369" i="22"/>
  <c r="J369" i="22" s="1"/>
  <c r="G369" i="22"/>
  <c r="I368" i="22"/>
  <c r="G368" i="22"/>
  <c r="J368" i="22" s="1"/>
  <c r="I367" i="22"/>
  <c r="J367" i="22" s="1"/>
  <c r="G367" i="22"/>
  <c r="I366" i="22"/>
  <c r="G366" i="22"/>
  <c r="J366" i="22" s="1"/>
  <c r="I363" i="22"/>
  <c r="G363" i="22"/>
  <c r="I362" i="22"/>
  <c r="G362" i="22"/>
  <c r="I361" i="22"/>
  <c r="J361" i="22" s="1"/>
  <c r="G361" i="22"/>
  <c r="I360" i="22"/>
  <c r="J360" i="22" s="1"/>
  <c r="G360" i="22"/>
  <c r="I353" i="22"/>
  <c r="G353" i="22"/>
  <c r="I352" i="22"/>
  <c r="J352" i="22" s="1"/>
  <c r="G352" i="22"/>
  <c r="I351" i="22"/>
  <c r="J351" i="22" s="1"/>
  <c r="G351" i="22"/>
  <c r="I350" i="22"/>
  <c r="G350" i="22"/>
  <c r="J350" i="22" s="1"/>
  <c r="I349" i="22"/>
  <c r="J349" i="22" s="1"/>
  <c r="G349" i="22"/>
  <c r="I348" i="22"/>
  <c r="G348" i="22"/>
  <c r="J348" i="22" s="1"/>
  <c r="I347" i="22"/>
  <c r="G347" i="22"/>
  <c r="I346" i="22"/>
  <c r="G346" i="22"/>
  <c r="J346" i="22" s="1"/>
  <c r="I345" i="22"/>
  <c r="J345" i="22" s="1"/>
  <c r="G345" i="22"/>
  <c r="I344" i="22"/>
  <c r="G344" i="22"/>
  <c r="I343" i="22"/>
  <c r="J343" i="22" s="1"/>
  <c r="G343" i="22"/>
  <c r="I342" i="22"/>
  <c r="J342" i="22" s="1"/>
  <c r="G342" i="22"/>
  <c r="I341" i="22"/>
  <c r="J341" i="22" s="1"/>
  <c r="G341" i="22"/>
  <c r="I340" i="22"/>
  <c r="J340" i="22" s="1"/>
  <c r="G340" i="22"/>
  <c r="I339" i="22"/>
  <c r="G339" i="22"/>
  <c r="I338" i="22"/>
  <c r="G338" i="22"/>
  <c r="I337" i="22"/>
  <c r="J337" i="22" s="1"/>
  <c r="G337" i="22"/>
  <c r="I336" i="22"/>
  <c r="J336" i="22" s="1"/>
  <c r="G336" i="22"/>
  <c r="I335" i="22"/>
  <c r="G335" i="22"/>
  <c r="I334" i="22"/>
  <c r="J334" i="22" s="1"/>
  <c r="G334" i="22"/>
  <c r="I333" i="22"/>
  <c r="J333" i="22" s="1"/>
  <c r="G333" i="22"/>
  <c r="I332" i="22"/>
  <c r="G332" i="22"/>
  <c r="I331" i="22"/>
  <c r="J331" i="22" s="1"/>
  <c r="G331" i="22"/>
  <c r="I330" i="22"/>
  <c r="G330" i="22"/>
  <c r="I329" i="22"/>
  <c r="J329" i="22" s="1"/>
  <c r="G329" i="22"/>
  <c r="I328" i="22"/>
  <c r="G328" i="22"/>
  <c r="I327" i="22"/>
  <c r="J327" i="22" s="1"/>
  <c r="G327" i="22"/>
  <c r="I326" i="22"/>
  <c r="J326" i="22" s="1"/>
  <c r="G326" i="22"/>
  <c r="I325" i="22"/>
  <c r="G325" i="22"/>
  <c r="J324" i="22"/>
  <c r="I324" i="22"/>
  <c r="G324" i="22"/>
  <c r="I323" i="22"/>
  <c r="J323" i="22" s="1"/>
  <c r="G323" i="22"/>
  <c r="I322" i="22"/>
  <c r="G322" i="22"/>
  <c r="J322" i="22" s="1"/>
  <c r="I321" i="22"/>
  <c r="G321" i="22"/>
  <c r="I320" i="22"/>
  <c r="J320" i="22" s="1"/>
  <c r="G320" i="22"/>
  <c r="I319" i="22"/>
  <c r="J319" i="22" s="1"/>
  <c r="G319" i="22"/>
  <c r="I318" i="22"/>
  <c r="J318" i="22" s="1"/>
  <c r="G318" i="22"/>
  <c r="I317" i="22"/>
  <c r="J317" i="22" s="1"/>
  <c r="G317" i="22"/>
  <c r="I316" i="22"/>
  <c r="J316" i="22" s="1"/>
  <c r="G316" i="22"/>
  <c r="I315" i="22"/>
  <c r="G315" i="22"/>
  <c r="I314" i="22"/>
  <c r="G314" i="22"/>
  <c r="J314" i="22" s="1"/>
  <c r="I313" i="22"/>
  <c r="J313" i="22" s="1"/>
  <c r="G313" i="22"/>
  <c r="I312" i="22"/>
  <c r="J312" i="22" s="1"/>
  <c r="G312" i="22"/>
  <c r="I311" i="22"/>
  <c r="J311" i="22" s="1"/>
  <c r="G311" i="22"/>
  <c r="I310" i="22"/>
  <c r="J310" i="22" s="1"/>
  <c r="G310" i="22"/>
  <c r="I309" i="22"/>
  <c r="G309" i="22"/>
  <c r="J308" i="22"/>
  <c r="I308" i="22"/>
  <c r="G308" i="22"/>
  <c r="I307" i="22"/>
  <c r="G307" i="22"/>
  <c r="I306" i="22"/>
  <c r="G306" i="22"/>
  <c r="I305" i="22"/>
  <c r="J305" i="22" s="1"/>
  <c r="G305" i="22"/>
  <c r="I304" i="22"/>
  <c r="J304" i="22" s="1"/>
  <c r="G304" i="22"/>
  <c r="I303" i="22"/>
  <c r="G303" i="22"/>
  <c r="I302" i="22"/>
  <c r="G302" i="22"/>
  <c r="J302" i="22" s="1"/>
  <c r="I301" i="22"/>
  <c r="J301" i="22" s="1"/>
  <c r="G301" i="22"/>
  <c r="I300" i="22"/>
  <c r="J300" i="22" s="1"/>
  <c r="G300" i="22"/>
  <c r="I299" i="22"/>
  <c r="J299" i="22" s="1"/>
  <c r="G299" i="22"/>
  <c r="I298" i="22"/>
  <c r="G298" i="22"/>
  <c r="J298" i="22" s="1"/>
  <c r="I297" i="22"/>
  <c r="J297" i="22" s="1"/>
  <c r="G297" i="22"/>
  <c r="I296" i="22"/>
  <c r="G296" i="22"/>
  <c r="I295" i="22"/>
  <c r="J295" i="22" s="1"/>
  <c r="G295" i="22"/>
  <c r="I294" i="22"/>
  <c r="J294" i="22" s="1"/>
  <c r="G294" i="22"/>
  <c r="I293" i="22"/>
  <c r="G293" i="22"/>
  <c r="J292" i="22"/>
  <c r="I292" i="22"/>
  <c r="G292" i="22"/>
  <c r="I291" i="22"/>
  <c r="G291" i="22"/>
  <c r="I290" i="22"/>
  <c r="G290" i="22"/>
  <c r="J290" i="22" s="1"/>
  <c r="I289" i="22"/>
  <c r="G289" i="22"/>
  <c r="I288" i="22"/>
  <c r="J288" i="22" s="1"/>
  <c r="G288" i="22"/>
  <c r="I287" i="22"/>
  <c r="G287" i="22"/>
  <c r="I286" i="22"/>
  <c r="J286" i="22" s="1"/>
  <c r="G286" i="22"/>
  <c r="I285" i="22"/>
  <c r="J285" i="22" s="1"/>
  <c r="G285" i="22"/>
  <c r="I284" i="22"/>
  <c r="J284" i="22" s="1"/>
  <c r="G284" i="22"/>
  <c r="I283" i="22"/>
  <c r="G283" i="22"/>
  <c r="I282" i="22"/>
  <c r="G282" i="22"/>
  <c r="J282" i="22" s="1"/>
  <c r="I281" i="22"/>
  <c r="J281" i="22" s="1"/>
  <c r="G281" i="22"/>
  <c r="I280" i="22"/>
  <c r="J280" i="22" s="1"/>
  <c r="G280" i="22"/>
  <c r="I279" i="22"/>
  <c r="J279" i="22" s="1"/>
  <c r="G279" i="22"/>
  <c r="I278" i="22"/>
  <c r="J278" i="22" s="1"/>
  <c r="G278" i="22"/>
  <c r="I277" i="22"/>
  <c r="G277" i="22"/>
  <c r="I276" i="22"/>
  <c r="J276" i="22" s="1"/>
  <c r="G276" i="22"/>
  <c r="I275" i="22"/>
  <c r="G275" i="22"/>
  <c r="I274" i="22"/>
  <c r="G274" i="22"/>
  <c r="I273" i="22"/>
  <c r="G273" i="22"/>
  <c r="I272" i="22"/>
  <c r="J272" i="22" s="1"/>
  <c r="G272" i="22"/>
  <c r="I271" i="22"/>
  <c r="G271" i="22"/>
  <c r="I270" i="22"/>
  <c r="J270" i="22" s="1"/>
  <c r="G270" i="22"/>
  <c r="I269" i="22"/>
  <c r="J269" i="22" s="1"/>
  <c r="G269" i="22"/>
  <c r="I268" i="22"/>
  <c r="J268" i="22" s="1"/>
  <c r="G268" i="22"/>
  <c r="I267" i="22"/>
  <c r="J267" i="22" s="1"/>
  <c r="G267" i="22"/>
  <c r="I266" i="22"/>
  <c r="G266" i="22"/>
  <c r="J266" i="22" s="1"/>
  <c r="I265" i="22"/>
  <c r="J265" i="22" s="1"/>
  <c r="G265" i="22"/>
  <c r="I264" i="22"/>
  <c r="G264" i="22"/>
  <c r="I263" i="22"/>
  <c r="J263" i="22" s="1"/>
  <c r="G263" i="22"/>
  <c r="I262" i="22"/>
  <c r="J262" i="22" s="1"/>
  <c r="G262" i="22"/>
  <c r="I261" i="22"/>
  <c r="G261" i="22"/>
  <c r="I260" i="22"/>
  <c r="J260" i="22" s="1"/>
  <c r="G260" i="22"/>
  <c r="I259" i="22"/>
  <c r="J259" i="22" s="1"/>
  <c r="G259" i="22"/>
  <c r="I258" i="22"/>
  <c r="G258" i="22"/>
  <c r="I257" i="22"/>
  <c r="G257" i="22"/>
  <c r="I256" i="22"/>
  <c r="J256" i="22" s="1"/>
  <c r="G256" i="22"/>
  <c r="I255" i="22"/>
  <c r="J255" i="22" s="1"/>
  <c r="G255" i="22"/>
  <c r="J254" i="22"/>
  <c r="I254" i="22"/>
  <c r="G254" i="22"/>
  <c r="I253" i="22"/>
  <c r="G253" i="22"/>
  <c r="I252" i="22"/>
  <c r="J252" i="22" s="1"/>
  <c r="G252" i="22"/>
  <c r="I251" i="22"/>
  <c r="G251" i="22"/>
  <c r="I250" i="22"/>
  <c r="G250" i="22"/>
  <c r="J250" i="22" s="1"/>
  <c r="I249" i="22"/>
  <c r="G249" i="22"/>
  <c r="I248" i="22"/>
  <c r="J248" i="22" s="1"/>
  <c r="G248" i="22"/>
  <c r="I247" i="22"/>
  <c r="G247" i="22"/>
  <c r="I246" i="22"/>
  <c r="J246" i="22" s="1"/>
  <c r="G246" i="22"/>
  <c r="I245" i="22"/>
  <c r="J245" i="22" s="1"/>
  <c r="G245" i="22"/>
  <c r="I244" i="22"/>
  <c r="J244" i="22" s="1"/>
  <c r="G244" i="22"/>
  <c r="I243" i="22"/>
  <c r="J243" i="22" s="1"/>
  <c r="G243" i="22"/>
  <c r="I242" i="22"/>
  <c r="G242" i="22"/>
  <c r="J242" i="22" s="1"/>
  <c r="J241" i="22"/>
  <c r="I241" i="22"/>
  <c r="G241" i="22"/>
  <c r="I240" i="22"/>
  <c r="G240" i="22"/>
  <c r="I239" i="22"/>
  <c r="G239" i="22"/>
  <c r="I238" i="22"/>
  <c r="J238" i="22" s="1"/>
  <c r="G238" i="22"/>
  <c r="I237" i="22"/>
  <c r="J237" i="22" s="1"/>
  <c r="G237" i="22"/>
  <c r="I236" i="22"/>
  <c r="J236" i="22" s="1"/>
  <c r="G236" i="22"/>
  <c r="I235" i="22"/>
  <c r="G235" i="22"/>
  <c r="I234" i="22"/>
  <c r="G234" i="22"/>
  <c r="I233" i="22"/>
  <c r="G233" i="22"/>
  <c r="J233" i="22" s="1"/>
  <c r="I232" i="22"/>
  <c r="G232" i="22"/>
  <c r="I231" i="22"/>
  <c r="G231" i="22"/>
  <c r="J230" i="22"/>
  <c r="I230" i="22"/>
  <c r="G230" i="22"/>
  <c r="I229" i="22"/>
  <c r="J229" i="22" s="1"/>
  <c r="G229" i="22"/>
  <c r="I228" i="22"/>
  <c r="G228" i="22"/>
  <c r="I227" i="22"/>
  <c r="J227" i="22" s="1"/>
  <c r="G227" i="22"/>
  <c r="I226" i="22"/>
  <c r="G226" i="22"/>
  <c r="J225" i="22"/>
  <c r="I225" i="22"/>
  <c r="G225" i="22"/>
  <c r="I224" i="22"/>
  <c r="G224" i="22"/>
  <c r="I223" i="22"/>
  <c r="J223" i="22" s="1"/>
  <c r="G223" i="22"/>
  <c r="I222" i="22"/>
  <c r="J222" i="22" s="1"/>
  <c r="G222" i="22"/>
  <c r="I221" i="22"/>
  <c r="G221" i="22"/>
  <c r="I220" i="22"/>
  <c r="J220" i="22" s="1"/>
  <c r="G220" i="22"/>
  <c r="I219" i="22"/>
  <c r="J219" i="22" s="1"/>
  <c r="G219" i="22"/>
  <c r="I218" i="22"/>
  <c r="G218" i="22"/>
  <c r="I217" i="22"/>
  <c r="J217" i="22" s="1"/>
  <c r="G217" i="22"/>
  <c r="I216" i="22"/>
  <c r="J216" i="22" s="1"/>
  <c r="G216" i="22"/>
  <c r="I215" i="22"/>
  <c r="G215" i="22"/>
  <c r="I214" i="22"/>
  <c r="J214" i="22" s="1"/>
  <c r="G214" i="22"/>
  <c r="I213" i="22"/>
  <c r="J213" i="22" s="1"/>
  <c r="G213" i="22"/>
  <c r="I212" i="22"/>
  <c r="G212" i="22"/>
  <c r="I211" i="22"/>
  <c r="J211" i="22" s="1"/>
  <c r="G211" i="22"/>
  <c r="I210" i="22"/>
  <c r="G210" i="22"/>
  <c r="J210" i="22" s="1"/>
  <c r="I209" i="22"/>
  <c r="J209" i="22" s="1"/>
  <c r="G209" i="22"/>
  <c r="I208" i="22"/>
  <c r="J208" i="22" s="1"/>
  <c r="G208" i="22"/>
  <c r="I207" i="22"/>
  <c r="J207" i="22" s="1"/>
  <c r="G207" i="22"/>
  <c r="I206" i="22"/>
  <c r="J206" i="22" s="1"/>
  <c r="G206" i="22"/>
  <c r="I205" i="22"/>
  <c r="G205" i="22"/>
  <c r="I204" i="22"/>
  <c r="G204" i="22"/>
  <c r="I203" i="22"/>
  <c r="G203" i="22"/>
  <c r="I202" i="22"/>
  <c r="J202" i="22" s="1"/>
  <c r="G202" i="22"/>
  <c r="I201" i="22"/>
  <c r="J201" i="22" s="1"/>
  <c r="G201" i="22"/>
  <c r="I200" i="22"/>
  <c r="G200" i="22"/>
  <c r="I199" i="22"/>
  <c r="G199" i="22"/>
  <c r="I198" i="22"/>
  <c r="J198" i="22" s="1"/>
  <c r="G198" i="22"/>
  <c r="I197" i="22"/>
  <c r="J197" i="22" s="1"/>
  <c r="G197" i="22"/>
  <c r="I196" i="22"/>
  <c r="G196" i="22"/>
  <c r="I195" i="22"/>
  <c r="J195" i="22" s="1"/>
  <c r="G195" i="22"/>
  <c r="I194" i="22"/>
  <c r="G194" i="22"/>
  <c r="J194" i="22" s="1"/>
  <c r="J193" i="22"/>
  <c r="I193" i="22"/>
  <c r="G193" i="22"/>
  <c r="I192" i="22"/>
  <c r="G192" i="22"/>
  <c r="I191" i="22"/>
  <c r="J191" i="22" s="1"/>
  <c r="G191" i="22"/>
  <c r="I190" i="22"/>
  <c r="J190" i="22" s="1"/>
  <c r="G190" i="22"/>
  <c r="I189" i="22"/>
  <c r="J189" i="22" s="1"/>
  <c r="G189" i="22"/>
  <c r="I188" i="22"/>
  <c r="J188" i="22" s="1"/>
  <c r="G188" i="22"/>
  <c r="I187" i="22"/>
  <c r="J187" i="22" s="1"/>
  <c r="G187" i="22"/>
  <c r="I186" i="22"/>
  <c r="G186" i="22"/>
  <c r="I185" i="22"/>
  <c r="G185" i="22"/>
  <c r="J185" i="22" s="1"/>
  <c r="I184" i="22"/>
  <c r="G184" i="22"/>
  <c r="I183" i="22"/>
  <c r="G183" i="22"/>
  <c r="I182" i="22"/>
  <c r="J182" i="22" s="1"/>
  <c r="G182" i="22"/>
  <c r="I181" i="22"/>
  <c r="J181" i="22" s="1"/>
  <c r="G181" i="22"/>
  <c r="I180" i="22"/>
  <c r="J180" i="22" s="1"/>
  <c r="G180" i="22"/>
  <c r="I179" i="22"/>
  <c r="J179" i="22" s="1"/>
  <c r="G179" i="22"/>
  <c r="I178" i="22"/>
  <c r="G178" i="22"/>
  <c r="J178" i="22" s="1"/>
  <c r="I177" i="22"/>
  <c r="J177" i="22" s="1"/>
  <c r="G177" i="22"/>
  <c r="I176" i="22"/>
  <c r="J176" i="22" s="1"/>
  <c r="G176" i="22"/>
  <c r="I175" i="22"/>
  <c r="J175" i="22" s="1"/>
  <c r="G175" i="22"/>
  <c r="I174" i="22"/>
  <c r="G174" i="22"/>
  <c r="I173" i="22"/>
  <c r="G173" i="22"/>
  <c r="I172" i="22"/>
  <c r="G172" i="22"/>
  <c r="I171" i="22"/>
  <c r="G171" i="22"/>
  <c r="I170" i="22"/>
  <c r="G170" i="22"/>
  <c r="J170" i="22" s="1"/>
  <c r="I169" i="22"/>
  <c r="G169" i="22"/>
  <c r="I168" i="22"/>
  <c r="G168" i="22"/>
  <c r="I167" i="22"/>
  <c r="J167" i="22" s="1"/>
  <c r="G167" i="22"/>
  <c r="I166" i="22"/>
  <c r="J166" i="22" s="1"/>
  <c r="G166" i="22"/>
  <c r="I165" i="22"/>
  <c r="J165" i="22" s="1"/>
  <c r="G165" i="22"/>
  <c r="I164" i="22"/>
  <c r="J164" i="22" s="1"/>
  <c r="G164" i="22"/>
  <c r="I163" i="22"/>
  <c r="J163" i="22" s="1"/>
  <c r="G163" i="22"/>
  <c r="I162" i="22"/>
  <c r="G162" i="22"/>
  <c r="I161" i="22"/>
  <c r="J161" i="22" s="1"/>
  <c r="G161" i="22"/>
  <c r="I160" i="22"/>
  <c r="J160" i="22" s="1"/>
  <c r="G160" i="22"/>
  <c r="I159" i="22"/>
  <c r="J159" i="22" s="1"/>
  <c r="G159" i="22"/>
  <c r="J158" i="22"/>
  <c r="I158" i="22"/>
  <c r="G158" i="22"/>
  <c r="I157" i="22"/>
  <c r="G157" i="22"/>
  <c r="I156" i="22"/>
  <c r="G156" i="22"/>
  <c r="I155" i="22"/>
  <c r="G155" i="22"/>
  <c r="I154" i="22"/>
  <c r="G154" i="22"/>
  <c r="J154" i="22" s="1"/>
  <c r="I153" i="22"/>
  <c r="J153" i="22" s="1"/>
  <c r="G153" i="22"/>
  <c r="I152" i="22"/>
  <c r="J152" i="22" s="1"/>
  <c r="G152" i="22"/>
  <c r="I151" i="22"/>
  <c r="J151" i="22" s="1"/>
  <c r="G151" i="22"/>
  <c r="I150" i="22"/>
  <c r="G150" i="22"/>
  <c r="J150" i="22" s="1"/>
  <c r="I149" i="22"/>
  <c r="G149" i="22"/>
  <c r="I148" i="22"/>
  <c r="G148" i="22"/>
  <c r="I142" i="22"/>
  <c r="G142" i="22"/>
  <c r="I141" i="22"/>
  <c r="G141" i="22"/>
  <c r="I140" i="22"/>
  <c r="J140" i="22" s="1"/>
  <c r="G140" i="22"/>
  <c r="I139" i="22"/>
  <c r="G139" i="22"/>
  <c r="I138" i="22"/>
  <c r="J138" i="22" s="1"/>
  <c r="G138" i="22"/>
  <c r="I137" i="22"/>
  <c r="J137" i="22" s="1"/>
  <c r="G137" i="22"/>
  <c r="I136" i="22"/>
  <c r="G136" i="22"/>
  <c r="I135" i="22"/>
  <c r="J135" i="22" s="1"/>
  <c r="G135" i="22"/>
  <c r="I134" i="22"/>
  <c r="G134" i="22"/>
  <c r="I133" i="22"/>
  <c r="G133" i="22"/>
  <c r="J133" i="22" s="1"/>
  <c r="I132" i="22"/>
  <c r="G132" i="22"/>
  <c r="I131" i="22"/>
  <c r="J131" i="22" s="1"/>
  <c r="G131" i="22"/>
  <c r="I130" i="22"/>
  <c r="J130" i="22" s="1"/>
  <c r="G130" i="22"/>
  <c r="I129" i="22"/>
  <c r="J129" i="22" s="1"/>
  <c r="G129" i="22"/>
  <c r="J128" i="22"/>
  <c r="I128" i="22"/>
  <c r="G128" i="22"/>
  <c r="I127" i="22"/>
  <c r="J127" i="22" s="1"/>
  <c r="G127" i="22"/>
  <c r="I126" i="22"/>
  <c r="G126" i="22"/>
  <c r="I125" i="22"/>
  <c r="G125" i="22"/>
  <c r="I124" i="22"/>
  <c r="J124" i="22" s="1"/>
  <c r="G124" i="22"/>
  <c r="I123" i="22"/>
  <c r="J123" i="22" s="1"/>
  <c r="G123" i="22"/>
  <c r="I122" i="22"/>
  <c r="J122" i="22" s="1"/>
  <c r="G122" i="22"/>
  <c r="I121" i="22"/>
  <c r="J121" i="22" s="1"/>
  <c r="G121" i="22"/>
  <c r="I120" i="22"/>
  <c r="J120" i="22" s="1"/>
  <c r="G120" i="22"/>
  <c r="I119" i="22"/>
  <c r="J119" i="22" s="1"/>
  <c r="G119" i="22"/>
  <c r="I118" i="22"/>
  <c r="G118" i="22"/>
  <c r="I117" i="22"/>
  <c r="J117" i="22" s="1"/>
  <c r="G117" i="22"/>
  <c r="I116" i="22"/>
  <c r="J116" i="22" s="1"/>
  <c r="G116" i="22"/>
  <c r="I115" i="22"/>
  <c r="J115" i="22" s="1"/>
  <c r="G115" i="22"/>
  <c r="I114" i="22"/>
  <c r="G114" i="22"/>
  <c r="I113" i="22"/>
  <c r="G113" i="22"/>
  <c r="J113" i="22" s="1"/>
  <c r="I112" i="22"/>
  <c r="J112" i="22" s="1"/>
  <c r="G112" i="22"/>
  <c r="I111" i="22"/>
  <c r="G111" i="22"/>
  <c r="I110" i="22"/>
  <c r="J110" i="22" s="1"/>
  <c r="G110" i="22"/>
  <c r="I109" i="22"/>
  <c r="J109" i="22" s="1"/>
  <c r="G109" i="22"/>
  <c r="I108" i="22"/>
  <c r="J108" i="22" s="1"/>
  <c r="G108" i="22"/>
  <c r="I107" i="22"/>
  <c r="J107" i="22" s="1"/>
  <c r="G107" i="22"/>
  <c r="I106" i="22"/>
  <c r="J106" i="22" s="1"/>
  <c r="G106" i="22"/>
  <c r="I105" i="22"/>
  <c r="G105" i="22"/>
  <c r="I104" i="22"/>
  <c r="J104" i="22" s="1"/>
  <c r="G104" i="22"/>
  <c r="I103" i="22"/>
  <c r="J103" i="22" s="1"/>
  <c r="G103" i="22"/>
  <c r="I102" i="22"/>
  <c r="J102" i="22" s="1"/>
  <c r="G102" i="22"/>
  <c r="I101" i="22"/>
  <c r="J101" i="22" s="1"/>
  <c r="G101" i="22"/>
  <c r="I98" i="22"/>
  <c r="J98" i="22" s="1"/>
  <c r="G98" i="22"/>
  <c r="I97" i="22"/>
  <c r="J97" i="22" s="1"/>
  <c r="G97" i="22"/>
  <c r="I96" i="22"/>
  <c r="J96" i="22" s="1"/>
  <c r="G96" i="22"/>
  <c r="I95" i="22"/>
  <c r="J95" i="22" s="1"/>
  <c r="G95" i="22"/>
  <c r="I94" i="22"/>
  <c r="G94" i="22"/>
  <c r="I93" i="22"/>
  <c r="J93" i="22" s="1"/>
  <c r="G93" i="22"/>
  <c r="I90" i="22"/>
  <c r="J90" i="22" s="1"/>
  <c r="G90" i="22"/>
  <c r="J89" i="22"/>
  <c r="I89" i="22"/>
  <c r="G89" i="22"/>
  <c r="J88" i="22"/>
  <c r="I88" i="22"/>
  <c r="G88" i="22"/>
  <c r="I87" i="22"/>
  <c r="G87" i="22"/>
  <c r="I86" i="22"/>
  <c r="J86" i="22" s="1"/>
  <c r="G86" i="22"/>
  <c r="I85" i="22"/>
  <c r="J85" i="22" s="1"/>
  <c r="G85" i="22"/>
  <c r="I84" i="22"/>
  <c r="J84" i="22" s="1"/>
  <c r="G84" i="22"/>
  <c r="I83" i="22"/>
  <c r="G83" i="22"/>
  <c r="J82" i="22"/>
  <c r="I82" i="22"/>
  <c r="G82" i="22"/>
  <c r="J81" i="22"/>
  <c r="I81" i="22"/>
  <c r="G81" i="22"/>
  <c r="I74" i="22"/>
  <c r="J74" i="22" s="1"/>
  <c r="G74" i="22"/>
  <c r="I73" i="22"/>
  <c r="G73" i="22"/>
  <c r="I72" i="22"/>
  <c r="J72" i="22" s="1"/>
  <c r="G72" i="22"/>
  <c r="I71" i="22"/>
  <c r="G71" i="22"/>
  <c r="J70" i="22"/>
  <c r="I70" i="22"/>
  <c r="G70" i="22"/>
  <c r="J69" i="22"/>
  <c r="I69" i="22"/>
  <c r="G69" i="22"/>
  <c r="I68" i="22"/>
  <c r="G68" i="22"/>
  <c r="J68" i="22" s="1"/>
  <c r="I67" i="22"/>
  <c r="G67" i="22"/>
  <c r="I66" i="22"/>
  <c r="J66" i="22" s="1"/>
  <c r="G66" i="22"/>
  <c r="I65" i="22"/>
  <c r="G65" i="22"/>
  <c r="I64" i="22"/>
  <c r="G64" i="22"/>
  <c r="I63" i="22"/>
  <c r="J63" i="22" s="1"/>
  <c r="G63" i="22"/>
  <c r="J62" i="22"/>
  <c r="I62" i="22"/>
  <c r="G62" i="22"/>
  <c r="I61" i="22"/>
  <c r="J61" i="22" s="1"/>
  <c r="G61" i="22"/>
  <c r="I60" i="22"/>
  <c r="G60" i="22"/>
  <c r="I59" i="22"/>
  <c r="G59" i="22"/>
  <c r="I58" i="22"/>
  <c r="J58" i="22" s="1"/>
  <c r="G58" i="22"/>
  <c r="I57" i="22"/>
  <c r="J57" i="22" s="1"/>
  <c r="G57" i="22"/>
  <c r="I56" i="22"/>
  <c r="G56" i="22"/>
  <c r="I55" i="22"/>
  <c r="J55" i="22" s="1"/>
  <c r="G55" i="22"/>
  <c r="I54" i="22"/>
  <c r="J54" i="22" s="1"/>
  <c r="G54" i="22"/>
  <c r="J53" i="22"/>
  <c r="I53" i="22"/>
  <c r="G53" i="22"/>
  <c r="I52" i="22"/>
  <c r="G52" i="22"/>
  <c r="I51" i="22"/>
  <c r="G51" i="22"/>
  <c r="J51" i="22" s="1"/>
  <c r="J50" i="22"/>
  <c r="I50" i="22"/>
  <c r="G50" i="22"/>
  <c r="I49" i="22"/>
  <c r="J49" i="22" s="1"/>
  <c r="G49" i="22"/>
  <c r="I48" i="22"/>
  <c r="J48" i="22" s="1"/>
  <c r="G48" i="22"/>
  <c r="I47" i="22"/>
  <c r="G47" i="22"/>
  <c r="J46" i="22"/>
  <c r="I46" i="22"/>
  <c r="G46" i="22"/>
  <c r="J45" i="22"/>
  <c r="I45" i="22"/>
  <c r="G45" i="22"/>
  <c r="I44" i="22"/>
  <c r="G44" i="22"/>
  <c r="J44" i="22" s="1"/>
  <c r="I43" i="22"/>
  <c r="G43" i="22"/>
  <c r="J42" i="22"/>
  <c r="I42" i="22"/>
  <c r="G42" i="22"/>
  <c r="I41" i="22"/>
  <c r="G41" i="22"/>
  <c r="I40" i="22"/>
  <c r="J40" i="22" s="1"/>
  <c r="G40" i="22"/>
  <c r="I39" i="22"/>
  <c r="J39" i="22" s="1"/>
  <c r="G39" i="22"/>
  <c r="I38" i="22"/>
  <c r="J38" i="22" s="1"/>
  <c r="G38" i="22"/>
  <c r="J37" i="22"/>
  <c r="I37" i="22"/>
  <c r="G37" i="22"/>
  <c r="I36" i="22"/>
  <c r="G36" i="22"/>
  <c r="I35" i="22"/>
  <c r="G35" i="22"/>
  <c r="J35" i="22" s="1"/>
  <c r="I34" i="22"/>
  <c r="J34" i="22" s="1"/>
  <c r="G34" i="22"/>
  <c r="I33" i="22"/>
  <c r="G33" i="22"/>
  <c r="I32" i="22"/>
  <c r="J32" i="22" s="1"/>
  <c r="G32" i="22"/>
  <c r="I31" i="22"/>
  <c r="J31" i="22" s="1"/>
  <c r="G31" i="22"/>
  <c r="J30" i="22"/>
  <c r="I30" i="22"/>
  <c r="G30" i="22"/>
  <c r="J29" i="22"/>
  <c r="I29" i="22"/>
  <c r="G29" i="22"/>
  <c r="I28" i="22"/>
  <c r="G28" i="22"/>
  <c r="I27" i="22"/>
  <c r="G27" i="22"/>
  <c r="J26" i="22"/>
  <c r="I26" i="22"/>
  <c r="G26" i="22"/>
  <c r="I25" i="22"/>
  <c r="G25" i="22"/>
  <c r="I24" i="22"/>
  <c r="J24" i="22" s="1"/>
  <c r="G24" i="22"/>
  <c r="I23" i="22"/>
  <c r="J23" i="22" s="1"/>
  <c r="G23" i="22"/>
  <c r="I22" i="22"/>
  <c r="J22" i="22" s="1"/>
  <c r="G22" i="22"/>
  <c r="J21" i="22"/>
  <c r="I21" i="22"/>
  <c r="G21" i="22"/>
  <c r="I20" i="22"/>
  <c r="J20" i="22" s="1"/>
  <c r="G20" i="22"/>
  <c r="I19" i="22"/>
  <c r="G19" i="22"/>
  <c r="J19" i="22" s="1"/>
  <c r="I18" i="22"/>
  <c r="J18" i="22" s="1"/>
  <c r="G18" i="22"/>
  <c r="I17" i="22"/>
  <c r="J17" i="22" s="1"/>
  <c r="G17" i="22"/>
  <c r="I16" i="22"/>
  <c r="J16" i="22" s="1"/>
  <c r="G16" i="22"/>
  <c r="I15" i="22"/>
  <c r="J15" i="22" s="1"/>
  <c r="G15" i="22"/>
  <c r="J14" i="22"/>
  <c r="I14" i="22"/>
  <c r="G14" i="22"/>
  <c r="J13" i="22"/>
  <c r="I13" i="22"/>
  <c r="G13" i="22"/>
  <c r="I12" i="22"/>
  <c r="G12" i="22"/>
  <c r="J12" i="22" s="1"/>
  <c r="I189" i="38"/>
  <c r="J189" i="38" s="1"/>
  <c r="G189" i="38"/>
  <c r="I184" i="38"/>
  <c r="J184" i="38" s="1"/>
  <c r="G184" i="38"/>
  <c r="I183" i="38"/>
  <c r="G183" i="38"/>
  <c r="J183" i="38" s="1"/>
  <c r="I182" i="38"/>
  <c r="G182" i="38"/>
  <c r="I181" i="38"/>
  <c r="G181" i="38"/>
  <c r="I180" i="38"/>
  <c r="J180" i="38" s="1"/>
  <c r="G180" i="38"/>
  <c r="I179" i="38"/>
  <c r="G179" i="38"/>
  <c r="J179" i="38" s="1"/>
  <c r="I178" i="38"/>
  <c r="G178" i="38"/>
  <c r="I177" i="38"/>
  <c r="G177" i="38"/>
  <c r="I176" i="38"/>
  <c r="J176" i="38" s="1"/>
  <c r="G176" i="38"/>
  <c r="I175" i="38"/>
  <c r="G175" i="38"/>
  <c r="J175" i="38" s="1"/>
  <c r="I174" i="38"/>
  <c r="G174" i="38"/>
  <c r="J173" i="38"/>
  <c r="I173" i="38"/>
  <c r="G173" i="38"/>
  <c r="I172" i="38"/>
  <c r="J172" i="38" s="1"/>
  <c r="G172" i="38"/>
  <c r="I171" i="38"/>
  <c r="G171" i="38"/>
  <c r="J171" i="38" s="1"/>
  <c r="I170" i="38"/>
  <c r="J170" i="38" s="1"/>
  <c r="G170" i="38"/>
  <c r="I169" i="38"/>
  <c r="G169" i="38"/>
  <c r="J169" i="38" s="1"/>
  <c r="I168" i="38"/>
  <c r="J168" i="38" s="1"/>
  <c r="G168" i="38"/>
  <c r="I167" i="38"/>
  <c r="G167" i="38"/>
  <c r="J167" i="38" s="1"/>
  <c r="I166" i="38"/>
  <c r="J166" i="38" s="1"/>
  <c r="G166" i="38"/>
  <c r="I165" i="38"/>
  <c r="J165" i="38" s="1"/>
  <c r="G165" i="38"/>
  <c r="I164" i="38"/>
  <c r="J164" i="38" s="1"/>
  <c r="G164" i="38"/>
  <c r="I163" i="38"/>
  <c r="G163" i="38"/>
  <c r="J163" i="38" s="1"/>
  <c r="I162" i="38"/>
  <c r="J162" i="38" s="1"/>
  <c r="G162" i="38"/>
  <c r="I161" i="38"/>
  <c r="G161" i="38"/>
  <c r="I160" i="38"/>
  <c r="J160" i="38" s="1"/>
  <c r="G160" i="38"/>
  <c r="I159" i="38"/>
  <c r="G159" i="38"/>
  <c r="J159" i="38" s="1"/>
  <c r="I158" i="38"/>
  <c r="J158" i="38" s="1"/>
  <c r="G158" i="38"/>
  <c r="J157" i="38"/>
  <c r="I157" i="38"/>
  <c r="G157" i="38"/>
  <c r="I156" i="38"/>
  <c r="G156" i="38"/>
  <c r="I155" i="38"/>
  <c r="G155" i="38"/>
  <c r="I154" i="38"/>
  <c r="G154" i="38"/>
  <c r="I153" i="38"/>
  <c r="G153" i="38"/>
  <c r="I152" i="38"/>
  <c r="G152" i="38"/>
  <c r="I151" i="38"/>
  <c r="G151" i="38"/>
  <c r="I150" i="38"/>
  <c r="G150" i="38"/>
  <c r="J149" i="38"/>
  <c r="I149" i="38"/>
  <c r="G149" i="38"/>
  <c r="I148" i="38"/>
  <c r="G148" i="38"/>
  <c r="J147" i="38"/>
  <c r="I147" i="38"/>
  <c r="G147" i="38"/>
  <c r="I146" i="38"/>
  <c r="J146" i="38" s="1"/>
  <c r="G146" i="38"/>
  <c r="I145" i="38"/>
  <c r="G145" i="38"/>
  <c r="J145" i="38" s="1"/>
  <c r="I144" i="38"/>
  <c r="J144" i="38" s="1"/>
  <c r="G144" i="38"/>
  <c r="I138" i="38"/>
  <c r="G138" i="38"/>
  <c r="I137" i="38"/>
  <c r="J137" i="38" s="1"/>
  <c r="G137" i="38"/>
  <c r="I136" i="38"/>
  <c r="G136" i="38"/>
  <c r="J135" i="38"/>
  <c r="I135" i="38"/>
  <c r="G135" i="38"/>
  <c r="I134" i="38"/>
  <c r="J134" i="38" s="1"/>
  <c r="G134" i="38"/>
  <c r="I133" i="38"/>
  <c r="J133" i="38" s="1"/>
  <c r="G133" i="38"/>
  <c r="I132" i="38"/>
  <c r="J132" i="38" s="1"/>
  <c r="G132" i="38"/>
  <c r="I131" i="38"/>
  <c r="G131" i="38"/>
  <c r="J131" i="38" s="1"/>
  <c r="I130" i="38"/>
  <c r="J130" i="38" s="1"/>
  <c r="G130" i="38"/>
  <c r="I129" i="38"/>
  <c r="G129" i="38"/>
  <c r="J129" i="38" s="1"/>
  <c r="J124" i="38"/>
  <c r="I124" i="38"/>
  <c r="G124" i="38"/>
  <c r="J123" i="38"/>
  <c r="I123" i="38"/>
  <c r="G123" i="38"/>
  <c r="I122" i="38"/>
  <c r="J122" i="38" s="1"/>
  <c r="G122" i="38"/>
  <c r="J121" i="38"/>
  <c r="I121" i="38"/>
  <c r="G121" i="38"/>
  <c r="J120" i="38"/>
  <c r="I120" i="38"/>
  <c r="G120" i="38"/>
  <c r="I119" i="38"/>
  <c r="J119" i="38" s="1"/>
  <c r="G119" i="38"/>
  <c r="I118" i="38"/>
  <c r="J118" i="38" s="1"/>
  <c r="G118" i="38"/>
  <c r="I117" i="38"/>
  <c r="J117" i="38" s="1"/>
  <c r="G117" i="38"/>
  <c r="J116" i="38"/>
  <c r="I116" i="38"/>
  <c r="G116" i="38"/>
  <c r="J115" i="38"/>
  <c r="I115" i="38"/>
  <c r="G115" i="38"/>
  <c r="I114" i="38"/>
  <c r="J114" i="38" s="1"/>
  <c r="G114" i="38"/>
  <c r="J113" i="38"/>
  <c r="I113" i="38"/>
  <c r="G113" i="38"/>
  <c r="J112" i="38"/>
  <c r="I112" i="38"/>
  <c r="G112" i="38"/>
  <c r="I111" i="38"/>
  <c r="J111" i="38" s="1"/>
  <c r="G111" i="38"/>
  <c r="I110" i="38"/>
  <c r="J110" i="38" s="1"/>
  <c r="G110" i="38"/>
  <c r="I109" i="38"/>
  <c r="J109" i="38" s="1"/>
  <c r="G109" i="38"/>
  <c r="J108" i="38"/>
  <c r="I108" i="38"/>
  <c r="G108" i="38"/>
  <c r="J107" i="38"/>
  <c r="I107" i="38"/>
  <c r="G107" i="38"/>
  <c r="I106" i="38"/>
  <c r="J106" i="38" s="1"/>
  <c r="G106" i="38"/>
  <c r="J105" i="38"/>
  <c r="I105" i="38"/>
  <c r="G105" i="38"/>
  <c r="J104" i="38"/>
  <c r="I104" i="38"/>
  <c r="G104" i="38"/>
  <c r="I103" i="38"/>
  <c r="J103" i="38" s="1"/>
  <c r="G103" i="38"/>
  <c r="I102" i="38"/>
  <c r="J102" i="38" s="1"/>
  <c r="G102" i="38"/>
  <c r="I101" i="38"/>
  <c r="J101" i="38" s="1"/>
  <c r="G101" i="38"/>
  <c r="J100" i="38"/>
  <c r="I100" i="38"/>
  <c r="G100" i="38"/>
  <c r="J99" i="38"/>
  <c r="I99" i="38"/>
  <c r="G99" i="38"/>
  <c r="I98" i="38"/>
  <c r="J98" i="38" s="1"/>
  <c r="G98" i="38"/>
  <c r="J97" i="38"/>
  <c r="I97" i="38"/>
  <c r="G97" i="38"/>
  <c r="J96" i="38"/>
  <c r="I96" i="38"/>
  <c r="G96" i="38"/>
  <c r="I95" i="38"/>
  <c r="J95" i="38" s="1"/>
  <c r="G95" i="38"/>
  <c r="I94" i="38"/>
  <c r="J94" i="38" s="1"/>
  <c r="G94" i="38"/>
  <c r="I93" i="38"/>
  <c r="J93" i="38" s="1"/>
  <c r="G93" i="38"/>
  <c r="J92" i="38"/>
  <c r="I92" i="38"/>
  <c r="G92" i="38"/>
  <c r="J91" i="38"/>
  <c r="I91" i="38"/>
  <c r="G91" i="38"/>
  <c r="I90" i="38"/>
  <c r="J90" i="38" s="1"/>
  <c r="G90" i="38"/>
  <c r="J89" i="38"/>
  <c r="I89" i="38"/>
  <c r="G89" i="38"/>
  <c r="J88" i="38"/>
  <c r="I88" i="38"/>
  <c r="G88" i="38"/>
  <c r="I87" i="38"/>
  <c r="J87" i="38" s="1"/>
  <c r="G87" i="38"/>
  <c r="J86" i="38"/>
  <c r="I86" i="38"/>
  <c r="G86" i="38"/>
  <c r="I85" i="38"/>
  <c r="J85" i="38" s="1"/>
  <c r="G85" i="38"/>
  <c r="J84" i="38"/>
  <c r="I84" i="38"/>
  <c r="G84" i="38"/>
  <c r="J83" i="38"/>
  <c r="I83" i="38"/>
  <c r="G83" i="38"/>
  <c r="I82" i="38"/>
  <c r="J82" i="38" s="1"/>
  <c r="G82" i="38"/>
  <c r="J81" i="38"/>
  <c r="I81" i="38"/>
  <c r="G81" i="38"/>
  <c r="J80" i="38"/>
  <c r="I80" i="38"/>
  <c r="G80" i="38"/>
  <c r="I79" i="38"/>
  <c r="J79" i="38" s="1"/>
  <c r="G79" i="38"/>
  <c r="J78" i="38"/>
  <c r="I78" i="38"/>
  <c r="G78" i="38"/>
  <c r="I77" i="38"/>
  <c r="J77" i="38" s="1"/>
  <c r="G77" i="38"/>
  <c r="J76" i="38"/>
  <c r="I76" i="38"/>
  <c r="G76" i="38"/>
  <c r="J75" i="38"/>
  <c r="I75" i="38"/>
  <c r="G75" i="38"/>
  <c r="I74" i="38"/>
  <c r="J74" i="38" s="1"/>
  <c r="G74" i="38"/>
  <c r="J73" i="38"/>
  <c r="I73" i="38"/>
  <c r="G73" i="38"/>
  <c r="J72" i="38"/>
  <c r="I72" i="38"/>
  <c r="G72" i="38"/>
  <c r="I71" i="38"/>
  <c r="J71" i="38" s="1"/>
  <c r="G71" i="38"/>
  <c r="J70" i="38"/>
  <c r="I70" i="38"/>
  <c r="G70" i="38"/>
  <c r="I69" i="38"/>
  <c r="J69" i="38" s="1"/>
  <c r="G69" i="38"/>
  <c r="J68" i="38"/>
  <c r="I68" i="38"/>
  <c r="G68" i="38"/>
  <c r="J67" i="38"/>
  <c r="I67" i="38"/>
  <c r="G67" i="38"/>
  <c r="I66" i="38"/>
  <c r="J66" i="38" s="1"/>
  <c r="G66" i="38"/>
  <c r="J65" i="38"/>
  <c r="I65" i="38"/>
  <c r="G65" i="38"/>
  <c r="J64" i="38"/>
  <c r="I64" i="38"/>
  <c r="G64" i="38"/>
  <c r="I63" i="38"/>
  <c r="J63" i="38" s="1"/>
  <c r="G63" i="38"/>
  <c r="I62" i="38"/>
  <c r="J62" i="38" s="1"/>
  <c r="G62" i="38"/>
  <c r="I61" i="38"/>
  <c r="J61" i="38" s="1"/>
  <c r="G61" i="38"/>
  <c r="J60" i="38"/>
  <c r="I60" i="38"/>
  <c r="G60" i="38"/>
  <c r="J59" i="38"/>
  <c r="I59" i="38"/>
  <c r="G59" i="38"/>
  <c r="I58" i="38"/>
  <c r="J58" i="38" s="1"/>
  <c r="G58" i="38"/>
  <c r="J57" i="38"/>
  <c r="I57" i="38"/>
  <c r="G57" i="38"/>
  <c r="J56" i="38"/>
  <c r="I56" i="38"/>
  <c r="G56" i="38"/>
  <c r="I55" i="38"/>
  <c r="J55" i="38" s="1"/>
  <c r="G55" i="38"/>
  <c r="I54" i="38"/>
  <c r="J54" i="38" s="1"/>
  <c r="G54" i="38"/>
  <c r="I53" i="38"/>
  <c r="J53" i="38" s="1"/>
  <c r="G53" i="38"/>
  <c r="J52" i="38"/>
  <c r="I52" i="38"/>
  <c r="G52" i="38"/>
  <c r="J51" i="38"/>
  <c r="I51" i="38"/>
  <c r="G51" i="38"/>
  <c r="I50" i="38"/>
  <c r="J50" i="38" s="1"/>
  <c r="G50" i="38"/>
  <c r="G126" i="38" s="1"/>
  <c r="J49" i="38"/>
  <c r="I49" i="38"/>
  <c r="G49" i="38"/>
  <c r="J48" i="38"/>
  <c r="I48" i="38"/>
  <c r="G48" i="38"/>
  <c r="I43" i="38"/>
  <c r="G43" i="38"/>
  <c r="I42" i="38"/>
  <c r="J42" i="38" s="1"/>
  <c r="G42" i="38"/>
  <c r="I41" i="38"/>
  <c r="J41" i="38" s="1"/>
  <c r="G41" i="38"/>
  <c r="I40" i="38"/>
  <c r="J40" i="38" s="1"/>
  <c r="G40" i="38"/>
  <c r="I39" i="38"/>
  <c r="G39" i="38"/>
  <c r="I38" i="38"/>
  <c r="J38" i="38" s="1"/>
  <c r="G38" i="38"/>
  <c r="J37" i="38"/>
  <c r="I37" i="38"/>
  <c r="G37" i="38"/>
  <c r="I36" i="38"/>
  <c r="G36" i="38"/>
  <c r="I35" i="38"/>
  <c r="G35" i="38"/>
  <c r="J34" i="38"/>
  <c r="I34" i="38"/>
  <c r="G34" i="38"/>
  <c r="I33" i="38"/>
  <c r="J33" i="38" s="1"/>
  <c r="G33" i="38"/>
  <c r="I32" i="38"/>
  <c r="J32" i="38" s="1"/>
  <c r="G32" i="38"/>
  <c r="I31" i="38"/>
  <c r="J31" i="38" s="1"/>
  <c r="G31" i="38"/>
  <c r="I30" i="38"/>
  <c r="J30" i="38" s="1"/>
  <c r="G30" i="38"/>
  <c r="I29" i="38"/>
  <c r="J29" i="38" s="1"/>
  <c r="G29" i="38"/>
  <c r="I28" i="38"/>
  <c r="J28" i="38" s="1"/>
  <c r="G28" i="38"/>
  <c r="I27" i="38"/>
  <c r="J27" i="38" s="1"/>
  <c r="G27" i="38"/>
  <c r="I26" i="38"/>
  <c r="J26" i="38" s="1"/>
  <c r="G26" i="38"/>
  <c r="J25" i="38"/>
  <c r="I25" i="38"/>
  <c r="G25" i="38"/>
  <c r="I24" i="38"/>
  <c r="J24" i="38" s="1"/>
  <c r="G24" i="38"/>
  <c r="I23" i="38"/>
  <c r="G23" i="38"/>
  <c r="J23" i="38" s="1"/>
  <c r="I22" i="38"/>
  <c r="G22" i="38"/>
  <c r="J21" i="38"/>
  <c r="I21" i="38"/>
  <c r="G21" i="38"/>
  <c r="I20" i="38"/>
  <c r="J20" i="38" s="1"/>
  <c r="G20" i="38"/>
  <c r="I19" i="38"/>
  <c r="G19" i="38"/>
  <c r="J17" i="38"/>
  <c r="I17" i="38"/>
  <c r="G17" i="38"/>
  <c r="I16" i="38"/>
  <c r="G16" i="38"/>
  <c r="I15" i="38"/>
  <c r="G15" i="38"/>
  <c r="I14" i="38"/>
  <c r="J14" i="38" s="1"/>
  <c r="G14" i="38"/>
  <c r="J13" i="38"/>
  <c r="I13" i="38"/>
  <c r="G13" i="38"/>
  <c r="G12" i="38"/>
  <c r="G186" i="38"/>
  <c r="B21" i="37"/>
  <c r="E14" i="37"/>
  <c r="E15" i="37"/>
  <c r="E16" i="37"/>
  <c r="E17" i="37"/>
  <c r="E19" i="37"/>
  <c r="E20" i="37"/>
  <c r="J35" i="38" l="1"/>
  <c r="J151" i="38"/>
  <c r="J155" i="38"/>
  <c r="J67" i="22"/>
  <c r="J15" i="38"/>
  <c r="J39" i="38"/>
  <c r="J43" i="38"/>
  <c r="J148" i="38"/>
  <c r="J174" i="38"/>
  <c r="J178" i="38"/>
  <c r="J182" i="38"/>
  <c r="J28" i="22"/>
  <c r="J47" i="22"/>
  <c r="J64" i="22"/>
  <c r="J83" i="22"/>
  <c r="J87" i="22"/>
  <c r="J22" i="38"/>
  <c r="J19" i="38"/>
  <c r="J36" i="38"/>
  <c r="J136" i="38"/>
  <c r="J152" i="38"/>
  <c r="J156" i="38"/>
  <c r="J25" i="22"/>
  <c r="J41" i="22"/>
  <c r="J71" i="22"/>
  <c r="J332" i="22"/>
  <c r="J16" i="38"/>
  <c r="J153" i="38"/>
  <c r="J52" i="22"/>
  <c r="J65" i="22"/>
  <c r="J94" i="22"/>
  <c r="J136" i="22"/>
  <c r="J597" i="22"/>
  <c r="J161" i="38"/>
  <c r="J36" i="22"/>
  <c r="J59" i="22"/>
  <c r="J105" i="22"/>
  <c r="J775" i="22"/>
  <c r="J138" i="38"/>
  <c r="J150" i="38"/>
  <c r="J154" i="38"/>
  <c r="J177" i="38"/>
  <c r="J181" i="38"/>
  <c r="J27" i="22"/>
  <c r="J33" i="22"/>
  <c r="J43" i="22"/>
  <c r="J56" i="22"/>
  <c r="J60" i="22"/>
  <c r="J73" i="22"/>
  <c r="J174" i="22"/>
  <c r="J508" i="22"/>
  <c r="J582" i="22"/>
  <c r="J142" i="22"/>
  <c r="J162" i="22"/>
  <c r="J169" i="22"/>
  <c r="J173" i="22"/>
  <c r="J184" i="22"/>
  <c r="J205" i="22"/>
  <c r="J234" i="22"/>
  <c r="J404" i="22"/>
  <c r="J433" i="22"/>
  <c r="J437" i="22"/>
  <c r="J479" i="22"/>
  <c r="J581" i="22"/>
  <c r="J593" i="22"/>
  <c r="J664" i="22"/>
  <c r="J711" i="22"/>
  <c r="J724" i="22"/>
  <c r="J745" i="22"/>
  <c r="J765" i="22"/>
  <c r="J799" i="22"/>
  <c r="J826" i="22"/>
  <c r="J111" i="22"/>
  <c r="J114" i="22"/>
  <c r="J118" i="22"/>
  <c r="J125" i="22"/>
  <c r="J132" i="22"/>
  <c r="J139" i="22"/>
  <c r="J148" i="22"/>
  <c r="J155" i="22"/>
  <c r="J192" i="22"/>
  <c r="J199" i="22"/>
  <c r="J224" i="22"/>
  <c r="J231" i="22"/>
  <c r="J249" i="22"/>
  <c r="J253" i="22"/>
  <c r="J264" i="22"/>
  <c r="J271" i="22"/>
  <c r="J275" i="22"/>
  <c r="J289" i="22"/>
  <c r="J296" i="22"/>
  <c r="J303" i="22"/>
  <c r="J307" i="22"/>
  <c r="J321" i="22"/>
  <c r="J328" i="22"/>
  <c r="J335" i="22"/>
  <c r="J339" i="22"/>
  <c r="J362" i="22"/>
  <c r="J375" i="22"/>
  <c r="J379" i="22"/>
  <c r="J386" i="22"/>
  <c r="J397" i="22"/>
  <c r="J408" i="22"/>
  <c r="J423" i="22"/>
  <c r="J434" i="22"/>
  <c r="J445" i="22"/>
  <c r="J466" i="22"/>
  <c r="J473" i="22"/>
  <c r="J501" i="22"/>
  <c r="J511" i="22"/>
  <c r="J522" i="22"/>
  <c r="J529" i="22"/>
  <c r="J536" i="22"/>
  <c r="J543" i="22"/>
  <c r="J547" i="22"/>
  <c r="J585" i="22"/>
  <c r="J636" i="22"/>
  <c r="J640" i="22"/>
  <c r="J647" i="22"/>
  <c r="J654" i="22"/>
  <c r="J661" i="22"/>
  <c r="J668" i="22"/>
  <c r="J672" i="22"/>
  <c r="J679" i="22"/>
  <c r="J686" i="22"/>
  <c r="J695" i="22"/>
  <c r="J708" i="22"/>
  <c r="J725" i="22"/>
  <c r="J737" i="22"/>
  <c r="J759" i="22"/>
  <c r="J789" i="22"/>
  <c r="J796" i="22"/>
  <c r="J816" i="22"/>
  <c r="J833" i="22"/>
  <c r="J196" i="22"/>
  <c r="J221" i="22"/>
  <c r="J228" i="22"/>
  <c r="J235" i="22"/>
  <c r="J257" i="22"/>
  <c r="J261" i="22"/>
  <c r="J293" i="22"/>
  <c r="J325" i="22"/>
  <c r="J353" i="22"/>
  <c r="J401" i="22"/>
  <c r="J405" i="22"/>
  <c r="J416" i="22"/>
  <c r="J491" i="22"/>
  <c r="J498" i="22"/>
  <c r="J505" i="22"/>
  <c r="J533" i="22"/>
  <c r="J554" i="22"/>
  <c r="J561" i="22"/>
  <c r="J594" i="22"/>
  <c r="J732" i="22"/>
  <c r="J749" i="22"/>
  <c r="J800" i="22"/>
  <c r="J823" i="22"/>
  <c r="J126" i="22"/>
  <c r="J149" i="22"/>
  <c r="J156" i="22"/>
  <c r="J171" i="22"/>
  <c r="J186" i="22"/>
  <c r="J200" i="22"/>
  <c r="J203" i="22"/>
  <c r="J218" i="22"/>
  <c r="J232" i="22"/>
  <c r="J239" i="22"/>
  <c r="J258" i="22"/>
  <c r="J283" i="22"/>
  <c r="J315" i="22"/>
  <c r="J347" i="22"/>
  <c r="J363" i="22"/>
  <c r="J373" i="22"/>
  <c r="J376" i="22"/>
  <c r="J387" i="22"/>
  <c r="J428" i="22"/>
  <c r="J431" i="22"/>
  <c r="J435" i="22"/>
  <c r="J453" i="22"/>
  <c r="J467" i="22"/>
  <c r="J474" i="22"/>
  <c r="J530" i="22"/>
  <c r="J551" i="22"/>
  <c r="J565" i="22"/>
  <c r="J586" i="22"/>
  <c r="J617" i="22"/>
  <c r="J709" i="22"/>
  <c r="J773" i="22"/>
  <c r="J797" i="22"/>
  <c r="J804" i="22"/>
  <c r="J330" i="22"/>
  <c r="J509" i="22"/>
  <c r="J541" i="22"/>
  <c r="J649" i="22"/>
  <c r="J817" i="22"/>
  <c r="J134" i="22"/>
  <c r="J141" i="22"/>
  <c r="J157" i="22"/>
  <c r="J168" i="22"/>
  <c r="J172" i="22"/>
  <c r="J183" i="22"/>
  <c r="J204" i="22"/>
  <c r="J215" i="22"/>
  <c r="J226" i="22"/>
  <c r="J240" i="22"/>
  <c r="J247" i="22"/>
  <c r="J251" i="22"/>
  <c r="J273" i="22"/>
  <c r="J287" i="22"/>
  <c r="J291" i="22"/>
  <c r="J344" i="22"/>
  <c r="J377" i="22"/>
  <c r="J432" i="22"/>
  <c r="J461" i="22"/>
  <c r="J471" i="22"/>
  <c r="J475" i="22"/>
  <c r="J485" i="22"/>
  <c r="J538" i="22"/>
  <c r="J545" i="22"/>
  <c r="J573" i="22"/>
  <c r="J587" i="22"/>
  <c r="J625" i="22"/>
  <c r="J677" i="22"/>
  <c r="J706" i="22"/>
  <c r="J727" i="22"/>
  <c r="J805" i="22"/>
  <c r="J818" i="22"/>
  <c r="J831" i="22"/>
  <c r="J212" i="22"/>
  <c r="J274" i="22"/>
  <c r="J277" i="22"/>
  <c r="J306" i="22"/>
  <c r="J309" i="22"/>
  <c r="J338" i="22"/>
  <c r="J396" i="22"/>
  <c r="J425" i="22"/>
  <c r="J496" i="22"/>
  <c r="J503" i="22"/>
  <c r="J632" i="22"/>
  <c r="J657" i="22"/>
  <c r="J751" i="22"/>
  <c r="J777" i="22"/>
  <c r="J825" i="22"/>
  <c r="G140" i="38"/>
  <c r="I605" i="22"/>
  <c r="J605" i="22" s="1"/>
  <c r="I365" i="22"/>
  <c r="I364" i="22"/>
  <c r="G364" i="22"/>
  <c r="G365" i="22"/>
  <c r="G191" i="38"/>
  <c r="J364" i="22" l="1"/>
  <c r="J365" i="22"/>
  <c r="D100" i="22" l="1"/>
  <c r="D99" i="22"/>
  <c r="D92" i="22"/>
  <c r="D91" i="22"/>
  <c r="I92" i="22" l="1"/>
  <c r="G92" i="22"/>
  <c r="I99" i="22"/>
  <c r="J99" i="22" s="1"/>
  <c r="G99" i="22"/>
  <c r="I91" i="22"/>
  <c r="G91" i="22"/>
  <c r="I100" i="22"/>
  <c r="G100" i="22"/>
  <c r="D414" i="22"/>
  <c r="D413" i="22"/>
  <c r="D410" i="22"/>
  <c r="D409" i="22"/>
  <c r="D400" i="22"/>
  <c r="D399" i="22"/>
  <c r="H45" i="38"/>
  <c r="D18" i="38"/>
  <c r="I18" i="38" l="1"/>
  <c r="G18" i="38"/>
  <c r="G400" i="22"/>
  <c r="I400" i="22"/>
  <c r="J400" i="22" s="1"/>
  <c r="J100" i="22"/>
  <c r="J91" i="22"/>
  <c r="I409" i="22"/>
  <c r="G409" i="22"/>
  <c r="I413" i="22"/>
  <c r="G413" i="22"/>
  <c r="I399" i="22"/>
  <c r="G399" i="22"/>
  <c r="I410" i="22"/>
  <c r="G410" i="22"/>
  <c r="I414" i="22"/>
  <c r="G414" i="22"/>
  <c r="J92" i="22"/>
  <c r="G45" i="38"/>
  <c r="J186" i="38"/>
  <c r="J414" i="22" l="1"/>
  <c r="J410" i="22"/>
  <c r="J399" i="22"/>
  <c r="J409" i="22"/>
  <c r="J413" i="22"/>
  <c r="J18" i="38"/>
  <c r="J191" i="38"/>
  <c r="H191" i="38"/>
  <c r="H186" i="38" l="1"/>
  <c r="K186" i="38"/>
  <c r="G192" i="38"/>
  <c r="H192" i="38" l="1"/>
  <c r="I186" i="38"/>
  <c r="I140" i="38"/>
  <c r="J140" i="38" l="1"/>
  <c r="J21" i="18"/>
  <c r="J126" i="38" l="1"/>
  <c r="C13" i="37"/>
  <c r="E13" i="37" s="1"/>
  <c r="F604" i="22" l="1"/>
  <c r="G604" i="22" s="1"/>
  <c r="F603" i="22"/>
  <c r="G603" i="22" s="1"/>
  <c r="I12" i="38"/>
  <c r="H603" i="22" l="1"/>
  <c r="I603" i="22" s="1"/>
  <c r="J603" i="22" s="1"/>
  <c r="I45" i="38"/>
  <c r="I192" i="38" s="1"/>
  <c r="J12" i="38"/>
  <c r="I77" i="22"/>
  <c r="G144" i="22"/>
  <c r="I144" i="22"/>
  <c r="I357" i="22"/>
  <c r="I835" i="22" l="1"/>
  <c r="H604" i="22"/>
  <c r="I604" i="22" s="1"/>
  <c r="J604" i="22" s="1"/>
  <c r="J45" i="38"/>
  <c r="J192" i="38" s="1"/>
  <c r="J144" i="22"/>
  <c r="J835" i="22" l="1"/>
  <c r="G835" i="22"/>
  <c r="G357" i="22"/>
  <c r="G690" i="22" l="1"/>
  <c r="D459" i="22"/>
  <c r="G459" i="22" l="1"/>
  <c r="I459" i="22"/>
  <c r="J459" i="22" s="1"/>
  <c r="G811" i="22"/>
  <c r="I811" i="22"/>
  <c r="G606" i="22"/>
  <c r="J811" i="22" l="1"/>
  <c r="J357" i="22"/>
  <c r="C13" i="13"/>
  <c r="E13" i="13" s="1"/>
  <c r="J606" i="22" l="1"/>
  <c r="I606" i="22"/>
  <c r="J690" i="22" l="1"/>
  <c r="I690" i="22"/>
  <c r="I836" i="22" s="1"/>
  <c r="B11" i="39"/>
  <c r="C15" i="13" l="1"/>
  <c r="E15" i="13" s="1"/>
  <c r="K45" i="38"/>
  <c r="C18" i="13" l="1"/>
  <c r="E18" i="13" s="1"/>
  <c r="C17" i="13"/>
  <c r="C14" i="13"/>
  <c r="E14" i="13" s="1"/>
  <c r="E17" i="13" l="1"/>
  <c r="C16" i="13"/>
  <c r="E16" i="13" s="1"/>
  <c r="C11" i="39"/>
  <c r="E11" i="39" s="1"/>
  <c r="E23" i="39" s="1"/>
  <c r="E25" i="39" l="1"/>
  <c r="C12" i="37" s="1"/>
  <c r="E12" i="37" s="1"/>
  <c r="J77" i="22" l="1"/>
  <c r="J836" i="22" s="1"/>
  <c r="G77" i="22"/>
  <c r="G836" i="22" s="1"/>
  <c r="C12" i="13" l="1"/>
  <c r="C20" i="13" s="1"/>
  <c r="E12" i="13" l="1"/>
  <c r="E20" i="13" l="1"/>
  <c r="E25" i="13" l="1"/>
  <c r="C11" i="37" l="1"/>
  <c r="E11" i="37" s="1"/>
  <c r="C18" i="37" l="1"/>
  <c r="E18" i="37" s="1"/>
</calcChain>
</file>

<file path=xl/sharedStrings.xml><?xml version="1.0" encoding="utf-8"?>
<sst xmlns="http://schemas.openxmlformats.org/spreadsheetml/2006/main" count="2637" uniqueCount="930">
  <si>
    <t>ลำดับ</t>
  </si>
  <si>
    <t xml:space="preserve"> </t>
  </si>
  <si>
    <t xml:space="preserve">รายการ </t>
  </si>
  <si>
    <t>ค่าวัสดุ</t>
  </si>
  <si>
    <t>ค่าแรงงาน</t>
  </si>
  <si>
    <t>ราคารวม</t>
  </si>
  <si>
    <t>ปริมาณ</t>
  </si>
  <si>
    <t>หน่วย</t>
  </si>
  <si>
    <t>ราคาหน่วยละ</t>
  </si>
  <si>
    <t>จำนวนเงิน</t>
  </si>
  <si>
    <t>หมายเหตุ</t>
  </si>
  <si>
    <t>-</t>
  </si>
  <si>
    <t>ตร.ม.</t>
  </si>
  <si>
    <t>ชุด</t>
  </si>
  <si>
    <t>งาน</t>
  </si>
  <si>
    <t>งานผนัง</t>
  </si>
  <si>
    <t>งานสถาปัตยกรรม</t>
  </si>
  <si>
    <t>F4</t>
  </si>
  <si>
    <t>F5</t>
  </si>
  <si>
    <t>ม.</t>
  </si>
  <si>
    <t>งานสุขภัณฑ์และอุปกรณ์ประกอบ</t>
  </si>
  <si>
    <t>ไม้แบบ</t>
  </si>
  <si>
    <t>งานประตู-หน้าต่างและอุปกรณ์ (รวมงานสี)</t>
  </si>
  <si>
    <t xml:space="preserve"> - </t>
  </si>
  <si>
    <t>งานฝ้าเพดาน (ไม่รวมงานสี)</t>
  </si>
  <si>
    <t>งานวัสดุผิวผนัง</t>
  </si>
  <si>
    <t>M</t>
  </si>
  <si>
    <t>งานพื้นชั้น1</t>
  </si>
  <si>
    <t>งานโครงสร้าง</t>
  </si>
  <si>
    <t>งานรื้อถอน</t>
  </si>
  <si>
    <t>งานหลังคา</t>
  </si>
  <si>
    <t>รวมราคางานเตรียมการและงานส่วนกลาง</t>
  </si>
  <si>
    <t>F1</t>
  </si>
  <si>
    <t>F2</t>
  </si>
  <si>
    <t>รวมราคางานรื้อถอน</t>
  </si>
  <si>
    <t>รวมราคางานโครงสร้าง</t>
  </si>
  <si>
    <t>ทรายหยาบบดอัด</t>
  </si>
  <si>
    <t>C1</t>
  </si>
  <si>
    <t>C2</t>
  </si>
  <si>
    <t>ปริมาณที่ปรากฎในรายการ ขอให้ทางผู้เสนอราคาตรวจสอบกับรูปแบบและรายการที่แจกในวันชี้แจงแบบและถือว่าปริมาณที่ผู้รับจ้างเสนอในวันเสนอราคาเป็นปริมาณที่มาจากผู้รับจ้าง</t>
  </si>
  <si>
    <t>ผนัง 1</t>
  </si>
  <si>
    <t>ผนัง 3</t>
  </si>
  <si>
    <t xml:space="preserve"> ผนัง1</t>
  </si>
  <si>
    <t>ผนัง 4</t>
  </si>
  <si>
    <t>DX1.1</t>
  </si>
  <si>
    <t>DX1.2</t>
  </si>
  <si>
    <t>DX1.3</t>
  </si>
  <si>
    <t>DX1.4</t>
  </si>
  <si>
    <t>DX1.5</t>
  </si>
  <si>
    <t>DX1.6</t>
  </si>
  <si>
    <t>DX1.7</t>
  </si>
  <si>
    <t>DX1.8</t>
  </si>
  <si>
    <t>DX1.9</t>
  </si>
  <si>
    <t>DX1.10</t>
  </si>
  <si>
    <t>DX1.11</t>
  </si>
  <si>
    <t>DX1.12</t>
  </si>
  <si>
    <t>DX1.13</t>
  </si>
  <si>
    <t>DXME</t>
  </si>
  <si>
    <t>รื้อถอนพื้นทางเดินตัวหนอน</t>
  </si>
  <si>
    <t>รื้อถอนจมูกบันไดเดิมออกทั้งหมด บันไดส่วนที่ชำรุด</t>
  </si>
  <si>
    <t>รื้อถอนกระเบื้องเซรามิคออกทั้งหมดและบัวพื้นกระเบื้องยาง</t>
  </si>
  <si>
    <t>DX2.1</t>
  </si>
  <si>
    <t>DX2.2</t>
  </si>
  <si>
    <t>DX2.3</t>
  </si>
  <si>
    <t>DX2.4</t>
  </si>
  <si>
    <t>DX2.5</t>
  </si>
  <si>
    <t>DX2.6</t>
  </si>
  <si>
    <t>DX2.7</t>
  </si>
  <si>
    <t>DX2.8</t>
  </si>
  <si>
    <t>ชั้น 1</t>
  </si>
  <si>
    <t>ชั้น 2</t>
  </si>
  <si>
    <t>รื้อถอนราวกันตกเหล็กระหว่างช่อง</t>
  </si>
  <si>
    <t>ชั้น 3</t>
  </si>
  <si>
    <t>DX3.1</t>
  </si>
  <si>
    <t>DX3.2</t>
  </si>
  <si>
    <t>DX3.3</t>
  </si>
  <si>
    <t>DX3.4</t>
  </si>
  <si>
    <t>DX3.5</t>
  </si>
  <si>
    <t>DX3.6</t>
  </si>
  <si>
    <t>DX3.7</t>
  </si>
  <si>
    <t>DX3.8</t>
  </si>
  <si>
    <t>ชั้น 4</t>
  </si>
  <si>
    <t>DX1</t>
  </si>
  <si>
    <t>DX2</t>
  </si>
  <si>
    <t>DX3</t>
  </si>
  <si>
    <t>DX4</t>
  </si>
  <si>
    <t>DX4.1</t>
  </si>
  <si>
    <t>DX4.2</t>
  </si>
  <si>
    <t>DX4.3</t>
  </si>
  <si>
    <t>DX4.4</t>
  </si>
  <si>
    <t>DX4.5</t>
  </si>
  <si>
    <t>DX4.6</t>
  </si>
  <si>
    <t>DX4.7</t>
  </si>
  <si>
    <t>DX4.8</t>
  </si>
  <si>
    <t>ดาดฟ้า</t>
  </si>
  <si>
    <t>รื้อถอนลูกกรงตาข่ายเหล็กภายในช่อง</t>
  </si>
  <si>
    <t>ครอบปิดหน้าจั่ว เมทัลชีท</t>
  </si>
  <si>
    <t>รางน้ำสแตนเลส</t>
  </si>
  <si>
    <t>C3</t>
  </si>
  <si>
    <t>C4</t>
  </si>
  <si>
    <t>CEX</t>
  </si>
  <si>
    <t>ผนัง 5</t>
  </si>
  <si>
    <t>งานซ่อมแซมผิวและงานฉาบ</t>
  </si>
  <si>
    <t>ผนัง 2</t>
  </si>
  <si>
    <t xml:space="preserve"> ผนัง3</t>
  </si>
  <si>
    <t xml:space="preserve"> ผนัง4</t>
  </si>
  <si>
    <t xml:space="preserve"> ผนัง5</t>
  </si>
  <si>
    <t xml:space="preserve"> ผนัง7</t>
  </si>
  <si>
    <t>ผนัง 8</t>
  </si>
  <si>
    <t xml:space="preserve"> ผนังEX</t>
  </si>
  <si>
    <t>ผนังเดิมทำความสะอาดเตรียมผิว</t>
  </si>
  <si>
    <t>ฉาบเรียบ</t>
  </si>
  <si>
    <t>ฉาบปูนขัดมัน</t>
  </si>
  <si>
    <t>ฉาบปูนขัดมันผสมน้ำยากันซึม</t>
  </si>
  <si>
    <t>ผนังเดิมซ่อมแซม ฉาบปูนเตรียมวัสดุตกแต่ง</t>
  </si>
  <si>
    <t>งานติดตั้งและซ่อมแซม</t>
  </si>
  <si>
    <t>งานสีฝ้า</t>
  </si>
  <si>
    <t>ทำสีสำหรับไม้เทียม ระบุสีภายหลัง</t>
  </si>
  <si>
    <t>ทำสีรองพื้น และสีจริง 2 รอบ ระบุสีภายหลัง</t>
  </si>
  <si>
    <t>งานพื้น</t>
  </si>
  <si>
    <t>F3</t>
  </si>
  <si>
    <t>F6</t>
  </si>
  <si>
    <t>F7</t>
  </si>
  <si>
    <t>F8</t>
  </si>
  <si>
    <t>F9</t>
  </si>
  <si>
    <t>F10</t>
  </si>
  <si>
    <t>F11</t>
  </si>
  <si>
    <t>คอนกรีตขัดมัน</t>
  </si>
  <si>
    <t>กระเบื้องยางลายไม้ หนา 3 มม. ขนาด 184x950 มม.</t>
  </si>
  <si>
    <t>กระเบื้องเซรามิคขนาด 0.40x0.40 ม.</t>
  </si>
  <si>
    <t>กระเบื้องเซรามิคขนาด 0.30x0.30 ม.</t>
  </si>
  <si>
    <t>กระเบื้องยางลายหิน หนา 3 มม. ขนาด 470x470 มม.</t>
  </si>
  <si>
    <t>กระเบื้องเซรามิคชนิดหยาบ ขนาด 0.40x0.40 ม.</t>
  </si>
  <si>
    <t>พื้นโครงเหล็กปูทับด้วยไม้พื้นเฌอร่า ขนาด 1"x4" ลายไม้ทำสีลายไม้</t>
  </si>
  <si>
    <t>กระเบื้องเซรามิคขนาด 0.60x0.60 ม.</t>
  </si>
  <si>
    <t>พื้นขัดฟลอร์ฮาร์ดเดนเนอร์ สีธรรมชาติ</t>
  </si>
  <si>
    <t>ปูนทรายปรับระดับ</t>
  </si>
  <si>
    <t>ป 1</t>
  </si>
  <si>
    <t>ป 2</t>
  </si>
  <si>
    <t>ป 3</t>
  </si>
  <si>
    <t>ป 4</t>
  </si>
  <si>
    <t>ป 5</t>
  </si>
  <si>
    <t>ป 6</t>
  </si>
  <si>
    <t>ป 7</t>
  </si>
  <si>
    <t>ป 8</t>
  </si>
  <si>
    <t>ป 9</t>
  </si>
  <si>
    <t>ป 10</t>
  </si>
  <si>
    <t>ป 11</t>
  </si>
  <si>
    <t>ป 12</t>
  </si>
  <si>
    <t>ป 13</t>
  </si>
  <si>
    <t>ป 14</t>
  </si>
  <si>
    <t>ป 15</t>
  </si>
  <si>
    <t>ป 16</t>
  </si>
  <si>
    <t>ป 17</t>
  </si>
  <si>
    <t>ป 18</t>
  </si>
  <si>
    <t>ป 19</t>
  </si>
  <si>
    <t>ป 20</t>
  </si>
  <si>
    <t>ป 21</t>
  </si>
  <si>
    <t>ป 22</t>
  </si>
  <si>
    <t>ป 23</t>
  </si>
  <si>
    <t>ป 24</t>
  </si>
  <si>
    <t>ป 25</t>
  </si>
  <si>
    <t>งานหน้าต่าง</t>
  </si>
  <si>
    <t>น 1</t>
  </si>
  <si>
    <t>น 2</t>
  </si>
  <si>
    <t>น 3</t>
  </si>
  <si>
    <t>น 4</t>
  </si>
  <si>
    <t>น 5</t>
  </si>
  <si>
    <t>น 6</t>
  </si>
  <si>
    <t>น 7</t>
  </si>
  <si>
    <t>น 8</t>
  </si>
  <si>
    <t>น 9</t>
  </si>
  <si>
    <t>น 10</t>
  </si>
  <si>
    <t>น 11</t>
  </si>
  <si>
    <t>น 12</t>
  </si>
  <si>
    <t>น 13</t>
  </si>
  <si>
    <t>น 14</t>
  </si>
  <si>
    <t>น 15</t>
  </si>
  <si>
    <t>น 16</t>
  </si>
  <si>
    <t>น 17</t>
  </si>
  <si>
    <t>น 18</t>
  </si>
  <si>
    <t>น 19</t>
  </si>
  <si>
    <t>น 20</t>
  </si>
  <si>
    <t>น 21</t>
  </si>
  <si>
    <t>น 22</t>
  </si>
  <si>
    <t>น 23</t>
  </si>
  <si>
    <t>น 24</t>
  </si>
  <si>
    <t>น 25</t>
  </si>
  <si>
    <t>น 26</t>
  </si>
  <si>
    <t>น 27</t>
  </si>
  <si>
    <t>น 28</t>
  </si>
  <si>
    <t>น 29</t>
  </si>
  <si>
    <t>น 30</t>
  </si>
  <si>
    <t>น 31</t>
  </si>
  <si>
    <t>LAV 1</t>
  </si>
  <si>
    <t>LAV 2</t>
  </si>
  <si>
    <t>WC</t>
  </si>
  <si>
    <t>FD</t>
  </si>
  <si>
    <t>PH</t>
  </si>
  <si>
    <t>S</t>
  </si>
  <si>
    <t>FC</t>
  </si>
  <si>
    <t>UR</t>
  </si>
  <si>
    <t>อ่างล้างหน้าชนิดฝังเคาท์เตอร์</t>
  </si>
  <si>
    <t>อ่างล้างหน้าชนิดครึ่งเคาท์เตอร์</t>
  </si>
  <si>
    <t>ชักโครก</t>
  </si>
  <si>
    <t>รูระบายน้ำทิ้งขนาด 2" ชนิดดักกลิ่น</t>
  </si>
  <si>
    <t>ที่ใส่กระดาษชำระ</t>
  </si>
  <si>
    <t>สายฉีดชำระ</t>
  </si>
  <si>
    <t>ก๊อกเตี้ย</t>
  </si>
  <si>
    <t>โถปัสสาวะชาย</t>
  </si>
  <si>
    <t>ประตูกระจกอลูมิเนียม บานเปิดคู่  รายละเอียดตามแบบ</t>
  </si>
  <si>
    <t>ประตูกระจกอลูมิเนียม บานเปิดคู่  ด้านข้าง Fix รายละเอียดตามแบบ</t>
  </si>
  <si>
    <t>ประตูกระจกอลูมิเนียม บานเปิดเดี่ยว  รายละเอียดตามแบบ</t>
  </si>
  <si>
    <t>ประตูไม้เนื้อแข็ง บานเปิดเดี่ยว  รายละเอียดตามแบบ</t>
  </si>
  <si>
    <t>ประตูเหล็กบานเปิดคู่ รายละเอียดตามแบบ</t>
  </si>
  <si>
    <t>ประตู บานเลื่อน  รายละเอียดตามแบบ</t>
  </si>
  <si>
    <t>ประตู สำเร็จรูป  รายละเอียดตามแบบ</t>
  </si>
  <si>
    <t>ประตูกระจกอลูมิเนียม บานเลื่อนคู่  ด้านข้าง Fix รายละเอียดตามแบบ</t>
  </si>
  <si>
    <t>ประตูกระจกอลูมิเนียม บานเลื่อนคู่สลับ รายละเอียดตามแบบ</t>
  </si>
  <si>
    <t>ช่องแสงติดตาย รายละเอียดตามแบบ</t>
  </si>
  <si>
    <t>หน้าต่างบานกระทุ้ง+ช่องแสงติดตาย รายละเอียดตามแบบ</t>
  </si>
  <si>
    <t>หน้าต่างบานเลื่อนสลับ รายละเอียดตามแบบ</t>
  </si>
  <si>
    <t>หน้าต่างบานกระทุ้ง รายละเอียดตามแบบ</t>
  </si>
  <si>
    <t>หน้าต่างบานเลื่อนสลับ+ช่องแสงติดตาย รายละเอียดตามแบบ</t>
  </si>
  <si>
    <t>หน้าต่างบานเปิดเดี่ยวสำเร็จรูป รายละเอียดตามแบบ</t>
  </si>
  <si>
    <t>ประตูบานอลูมิเนียม บานเปิดคู่  รายละเอียดตามแบบ</t>
  </si>
  <si>
    <t>งานโครงเหล็กหลังคา</t>
  </si>
  <si>
    <t>งานฝ้าตกแต่งโครงเหล็ก</t>
  </si>
  <si>
    <t>งานคาน ชั้น 1และบันได</t>
  </si>
  <si>
    <t>งานท่อระบายน้ำฝน</t>
  </si>
  <si>
    <t>ใต้พื้นเดิม ซ่อมแซม ทำความสะอาดเตรียมพื้นผิว</t>
  </si>
  <si>
    <t>แผ่น</t>
  </si>
  <si>
    <t>Chemical bolt- M20</t>
  </si>
  <si>
    <t>Bolt  ขนาด      19 mm</t>
  </si>
  <si>
    <t>หลังคาคลุมดาดฟ้า</t>
  </si>
  <si>
    <t>หลังคากันสาดด้านหน้าอาคาร</t>
  </si>
  <si>
    <t>Bolt  ขนาด      15 mm</t>
  </si>
  <si>
    <t>Chemical bolt- M12</t>
  </si>
  <si>
    <t>หลังคาคลุมชั้นดาดฟ้า</t>
  </si>
  <si>
    <t>หลังคากันสาดด้านข้างอาคาร</t>
  </si>
  <si>
    <t>งานโครงเหล็กรับผนัง ตะแกรงเหล็กฉีก</t>
  </si>
  <si>
    <t>PACKAGE BOOSTER PUMP SET</t>
  </si>
  <si>
    <t>VARIABLE SPEED BOOSTER PUMP SET COMPLETED WITH ALL ACCESSORIES</t>
  </si>
  <si>
    <t>บ่อดักกลิ่น</t>
  </si>
  <si>
    <t>งานระบบสุขาภิบาล</t>
  </si>
  <si>
    <t>งานระบบปรับอากาศ</t>
  </si>
  <si>
    <t>งานระบบป้องกันอัคคีภัย  FIRE PROTECTION SYSTEM</t>
  </si>
  <si>
    <t>งานระบบไฟฟ้า</t>
  </si>
  <si>
    <t>งานระบบป้องกันอัคคีภัย</t>
  </si>
  <si>
    <t>เดือน</t>
  </si>
  <si>
    <t xml:space="preserve"> -</t>
  </si>
  <si>
    <t>งานขุดดิน</t>
  </si>
  <si>
    <t>ตัดหัวเข็ม</t>
  </si>
  <si>
    <t>ทรายหยาบรองพื้น</t>
  </si>
  <si>
    <t>คอนกรีตโครงสร้าง 280ksc</t>
  </si>
  <si>
    <t>คอนกรีตหยาบ 180ksc</t>
  </si>
  <si>
    <t>งานไม้แบบ</t>
  </si>
  <si>
    <t>เหล็กกลม RB   6 mm. (SR24)</t>
  </si>
  <si>
    <t>เหล็กกลม RB   9 mm. (SR24)</t>
  </si>
  <si>
    <t>เหล็กกลม DB   12 mm. (SR40)</t>
  </si>
  <si>
    <t>เหล็กกลม DB   16 mm. (SR40)</t>
  </si>
  <si>
    <t>ต้น</t>
  </si>
  <si>
    <t>ลบม.</t>
  </si>
  <si>
    <t>กก.</t>
  </si>
  <si>
    <t xml:space="preserve">คอนกรีต 240 ksc. </t>
  </si>
  <si>
    <t>แผ่นตะแกรงเหล็กฉีก</t>
  </si>
  <si>
    <t>ตรม.</t>
  </si>
  <si>
    <t>งานบันไดเหล็กและบันไดหนีไฟ</t>
  </si>
  <si>
    <t>ตัวอักษร+โลโก้โลหะซิงค์ยกขอบ 3" ทำสีพ่น 2K ด้านหน้าปิดทับด้วย</t>
  </si>
  <si>
    <t>แผ่นอะคลิลิกชนิดโปร่งแสง ปิดทับด้วยสติ๊กเกอร์ของ 3M ภายในซ่อนไฟ LED</t>
  </si>
  <si>
    <t>ตัวอักษรโลหะซิงค์ยกขอบ 3" ทำสีพ่น 2K ด้านหน้าปิดทับด้วยแผ่น</t>
  </si>
  <si>
    <t>อะคริลิคชนิดโปร่งแสง ปิดทับด้วยสติ๊กเกอร์ของ 3M ภายในซ่อนไฟ</t>
  </si>
  <si>
    <t>ตัวอักษร+Logo โลหะซิงค์ยกขอบ 3" ทำสีพ่น 2K ด้านหน้าปิทับด้วย</t>
  </si>
  <si>
    <t>แผ่นอะคริลิกชนิดโปร่งแสง ปิดทับด้วยสติ๊กเกอร์ของ 3M ภายในซ่อน</t>
  </si>
  <si>
    <t>ไฟ LED ราคาพร้อมติดตั้ง รวมงานโครงเหล็กรับตัวอักษร งานไฟ LED</t>
  </si>
  <si>
    <t>ตัวอักษรติดผนังชั้น 1 -ชั้น 4 ตัวอักษรบอกชั้นตัวเลข อักษรโลหะทำสี</t>
  </si>
  <si>
    <t xml:space="preserve">พ่น 2K ตัวอักษรบอกส่วนต่าง ๆ ภายในชั้น อะคริลิกหนา 100 มม. </t>
  </si>
  <si>
    <t>ตัวอักษร+Logo โลหะซิงค์ยกขอบ 3" ทำสีพ่น 2K ด้านหน้าปิดทับด้วย</t>
  </si>
  <si>
    <t>แผ่นอะคริลิกชนิดโปร่งแสง ปิดทับด้วยสติ๊กเกอร์ของ 3M ภายใน</t>
  </si>
  <si>
    <t>ซ่อนไฟ LED ราคาพร้อมติดตั้ง รวมงานโครงเหล็กรับตัวอักษร</t>
  </si>
  <si>
    <t>ป้าย</t>
  </si>
  <si>
    <t>ป้ายหน้าห้อง อะคริลิกหนา 3 มม. ตัดเลเซอร์รูปทรงตามแบบปิดงาน</t>
  </si>
  <si>
    <t>พิมพ์สติ๊กเกอร์ด้วยหมึก UV ติดทับด้านหลังลายตามแบบ</t>
  </si>
  <si>
    <t>ราคาพร้อมติดตั้ง ยึดด้วยหัวหมุดสเตนเลสแบบลอย</t>
  </si>
  <si>
    <t>ป้ายห้องน้ำ อะคริลิกหนา 5 มม. ตัดเลเซอร์ สัญลักษณ์ทำสีพ่นดำด้าน</t>
  </si>
  <si>
    <t>แบบเดียว 12 ซม.x12 ซม.</t>
  </si>
  <si>
    <t xml:space="preserve">แบบคู่ 12 ซม.x 30 ซม. </t>
  </si>
  <si>
    <t>Rack 15 U (60x60) +Accessories</t>
  </si>
  <si>
    <t>Computer Server+Window Sever</t>
  </si>
  <si>
    <t>ระบบควบคุมการาเข้า-ออก</t>
  </si>
  <si>
    <t>คอมพิวเตอร์ปฏิบติการพร้อมจอ LCD ขนาด 19 นิ้ว</t>
  </si>
  <si>
    <t>SWITCH HUB</t>
  </si>
  <si>
    <t>ระบบภาพโถงหน้าบันได,ต้อนรับ,ทางเข้า</t>
  </si>
  <si>
    <t>งานครุภัณฑ์</t>
  </si>
  <si>
    <t>เหมา</t>
  </si>
  <si>
    <t>งานระบบไฟฟ้าและสื่อสาร</t>
  </si>
  <si>
    <t xml:space="preserve">Power Mixer Amplifier 120 Watt </t>
  </si>
  <si>
    <t>F12</t>
  </si>
  <si>
    <t>F13</t>
  </si>
  <si>
    <t>F14</t>
  </si>
  <si>
    <t>เก้าอี้ทั่วไป พนักพิงเตี้ย</t>
  </si>
  <si>
    <t>โซฟา 3 ที่นั่ง</t>
  </si>
  <si>
    <t>โซฟา 1 ที่นั่ง</t>
  </si>
  <si>
    <t>เก้าอี้ทานอาหาร</t>
  </si>
  <si>
    <t>F8.1</t>
  </si>
  <si>
    <t>F11.1</t>
  </si>
  <si>
    <t>F15</t>
  </si>
  <si>
    <t>F16</t>
  </si>
  <si>
    <t>F17</t>
  </si>
  <si>
    <t>F20</t>
  </si>
  <si>
    <t>F21</t>
  </si>
  <si>
    <t>F22</t>
  </si>
  <si>
    <t>F23</t>
  </si>
  <si>
    <t>F24</t>
  </si>
  <si>
    <t>F28</t>
  </si>
  <si>
    <t>F29</t>
  </si>
  <si>
    <t>F32</t>
  </si>
  <si>
    <t>F33</t>
  </si>
  <si>
    <t>ตัว</t>
  </si>
  <si>
    <t>F20.1</t>
  </si>
  <si>
    <t>F39</t>
  </si>
  <si>
    <t>F39.1</t>
  </si>
  <si>
    <t>ระบบป้องกันฟ้าผ่า</t>
  </si>
  <si>
    <t>สายไฟทองแดงเปลือย ชนาด 1 x 70 มม.</t>
  </si>
  <si>
    <t>แท่งล่อฟ้า ขนาด 5/8" x 60 ซม.</t>
  </si>
  <si>
    <t xml:space="preserve">แท่งกราว์ดทองแดงชุบ ขนาด5/8" x 8' </t>
  </si>
  <si>
    <t>ท่อนำ PVC  1"</t>
  </si>
  <si>
    <t>กล่องวัดค่าสายกราว์ด</t>
  </si>
  <si>
    <t>งานส่วนที่ 1</t>
  </si>
  <si>
    <t>งานส่วนที่ 2</t>
  </si>
  <si>
    <t>รวมราคา งานส่วนที่ 1</t>
  </si>
  <si>
    <t>รวมราคา งานส่วนที่ 2</t>
  </si>
  <si>
    <t>วาล์ว และอุปกรณ์ระบบดับเพลิง</t>
  </si>
  <si>
    <t>สวิงเช็ควาล์ว  ขนาด 150 มม. Ø</t>
  </si>
  <si>
    <t>ช่องกระจกดูน้ำ  ขนาด 50 มม. Ø</t>
  </si>
  <si>
    <t>วาล์วระบายอากาศอัตโนมัติ  ขนาด 20 มม. Ø</t>
  </si>
  <si>
    <t>บอลวาล์ว  ขนาด 50 มม. Ø</t>
  </si>
  <si>
    <t>วาล์ววัดอัตราการไหล(FLOW SWITCH)</t>
  </si>
  <si>
    <t>วาล์วประตูนํ้าแบบOS&amp;Y และอุปกรณ์ตรวจจับการไหลของน้ำ   ขนาด 150 มม. Ø</t>
  </si>
  <si>
    <t>หัวดับเพลิง</t>
  </si>
  <si>
    <t>ท่อระบบดับเพลิง</t>
  </si>
  <si>
    <t>ท่อเหล็กดำ ASTM A53 SCH.40 (ไม่มีตะเข็บ)</t>
  </si>
  <si>
    <t xml:space="preserve"> - ขนาด. 3/4"</t>
  </si>
  <si>
    <t xml:space="preserve"> - ขนาด. 3/8"</t>
  </si>
  <si>
    <t xml:space="preserve"> - ขนาด. 5/8"</t>
  </si>
  <si>
    <t>รางครอบท่อน้ำยาแอร์</t>
  </si>
  <si>
    <t>ระบบระบายน้ำฝน</t>
  </si>
  <si>
    <t>ท่อระบายน้ำฝน ชนิด PVC PIPE CLASS  8.5</t>
  </si>
  <si>
    <t>ข้อต่ออ่อน</t>
  </si>
  <si>
    <t>ระบบน้ำเสีย</t>
  </si>
  <si>
    <t>ท่อน้ำโสโครก, ท่อน้ำเสีย,ท่ออากาศ ชนิด PVC CLASS 8.5</t>
  </si>
  <si>
    <t>ตะแกรงระบายน้ำพื้น (FLOOR DRAIN)</t>
  </si>
  <si>
    <t>ช่องเปิดสำหรับทำความสะอาดท่อแบบติดตั้งฝังอยู่ในพื้น (FLOOR CLEANOUT)</t>
  </si>
  <si>
    <t>งานไฟฟ้า และตู้ควบคุมระบบ</t>
  </si>
  <si>
    <t>ท่อร้อยสายไฟ และสายไฟ</t>
  </si>
  <si>
    <t>วาล์ว และอุปกรณ์</t>
  </si>
  <si>
    <t>เกจวัดแรงดัน(PRESSURE GAUGE)</t>
  </si>
  <si>
    <t>ระบบน้ำประปา</t>
  </si>
  <si>
    <t>ฐานคอนกรีตรองชุดปั๊ม</t>
  </si>
  <si>
    <t>ถังเก็บน้ำขนาด 1.5 ลบ.ม</t>
  </si>
  <si>
    <t>ถังเก็บน้ำขนาด 1.0 ลบ.ม</t>
  </si>
  <si>
    <t>ระบบท่อน้ำประปา</t>
  </si>
  <si>
    <t>ท่อ PP-R (80) SDR 11 CLASS PN 10</t>
  </si>
  <si>
    <t xml:space="preserve">ตู้ MDB </t>
  </si>
  <si>
    <t>ตัวป้องกันกระแสไฟกระชาก พร้อมฟิวส์ควบคุม125A</t>
  </si>
  <si>
    <t>LED หลอดไฟแสดงสายเฟส 3สีพร้อมฟิวส์</t>
  </si>
  <si>
    <t>แผงกระจายโหลดไฟฟ้า</t>
  </si>
  <si>
    <t>ตู้กระจายโหลด ขนาด 3P 30 Circuit</t>
  </si>
  <si>
    <t>เซอร์กิตย่อยชนิดป้องกันไฟรั่ว 1P 20AT 6Ka RCBO</t>
  </si>
  <si>
    <t>ท่อร้อยสายไฟ</t>
  </si>
  <si>
    <t>ท่อนำ HDPE ขนาด 125 มม.</t>
  </si>
  <si>
    <t>ท่อนำ IMC ขนาด 125 มม.</t>
  </si>
  <si>
    <t>ท่อนำ EMT ขนาด 25 มม.</t>
  </si>
  <si>
    <t>ท่อนำ EMT ขนาด 20 มม.</t>
  </si>
  <si>
    <t>ท่อนำ EMT ขนาด 15 มม.</t>
  </si>
  <si>
    <t>รางเหล็ก ขนาด 100 x 150 x 1 เมตร</t>
  </si>
  <si>
    <t>รางเหล็ก ขนาด 100 x 100 x 1 เมตร</t>
  </si>
  <si>
    <t>สายไฟฟ้า</t>
  </si>
  <si>
    <t>ชนิด IEC 10 1 x 300 sq.mm.</t>
  </si>
  <si>
    <t>ชนิด IEC 01 1 x 70 sq.mm.</t>
  </si>
  <si>
    <t>ชนิด IEC 01 1 x 25 sq.mm.</t>
  </si>
  <si>
    <t>ชนิด IEC 01 1 x 10 sq.mm.</t>
  </si>
  <si>
    <t>ชนิด IEC 01 1 x 4 sq.mm.</t>
  </si>
  <si>
    <t>ชนิด IEC 01 1 x 2.5 sq.mm.</t>
  </si>
  <si>
    <t>โคมไฟฟ้า</t>
  </si>
  <si>
    <t>สวิตต์ และ ปลั้ก</t>
  </si>
  <si>
    <t>สวิตต์ทางเดียว ชนิดเดี่ยว</t>
  </si>
  <si>
    <t>สวิตต์ทางเดียว ชนิดคู่</t>
  </si>
  <si>
    <t>สวิตต์ทางเดียว ชนิดสามดับ</t>
  </si>
  <si>
    <t>สวิตต์สองทาง ชนิดเดี่ยว</t>
  </si>
  <si>
    <t>ปลั้กมีกราว์ด ชนิดเดี่ยว</t>
  </si>
  <si>
    <t>ปลั้กมีกราว์ด ชนิดคู่</t>
  </si>
  <si>
    <t>ปลั้กมีกราว์ด ชนิดคู่ติดใต้ฝ้าเพดาน</t>
  </si>
  <si>
    <t>ปลั้กพื้นมีกราว์ด ชนิดคู่</t>
  </si>
  <si>
    <t>ปลั้กพื้นมีกราว์ด ชนิดคู่ และมีพอร์ต USB</t>
  </si>
  <si>
    <t>ปลั้ก ชุด A ติดตั้งตามโต๊ะ</t>
  </si>
  <si>
    <t>ปลั้ก ชุด B ติดตั้งตามโต๊ะ</t>
  </si>
  <si>
    <t>ปลั้ก ชุด C ติดตั้งตามผนังโต๊ะ</t>
  </si>
  <si>
    <t>ปลั้ก ชุด D ติดตั้งตามโต๊ะ</t>
  </si>
  <si>
    <t>ระบบสัญญาณเตือนอัคคีภัย</t>
  </si>
  <si>
    <t>ตู้แสดงจุดเกิดเหตุ สัญญาณเตือนอัคคีภัย</t>
  </si>
  <si>
    <t>กระดิ่งสัญญาณ ขนาด.6"</t>
  </si>
  <si>
    <t>จุดดึงสัญญาณแจ้งเหตุ ชนิดมีแจ้คโทรศัพท์</t>
  </si>
  <si>
    <t>ตัวแจ้งสัญญาณควันไฟ</t>
  </si>
  <si>
    <t>ตัวแจ้งสัญญาณความร้อน</t>
  </si>
  <si>
    <t>ถังดับเพลิงชนิดแห้ง</t>
  </si>
  <si>
    <t>รางเหล็ก ขนาด 50 x 100 x 1 เมตร</t>
  </si>
  <si>
    <t>สายโทรศัพท์ ชนิดTIEV 4C 0.65 มม.</t>
  </si>
  <si>
    <t>ชนิด IEC 01 1 x 1.5 มม.</t>
  </si>
  <si>
    <t>สายทนไฟ FRC 2 x 2.5 มม.</t>
  </si>
  <si>
    <t>ระบบโทรศัพท์ภายใน</t>
  </si>
  <si>
    <t>ตู้กระจายสายภายใน/นอก MDF 200</t>
  </si>
  <si>
    <t>ท่อนำ HDPE ขนาด 65 มม.</t>
  </si>
  <si>
    <t>ท่อนำ IMC ขนาด 65 มม.</t>
  </si>
  <si>
    <t>สายโทรศัพท์ ชนิด AP 200P 0.65 มม.</t>
  </si>
  <si>
    <t>ปลั้กโทรศัพท์ RJ11</t>
  </si>
  <si>
    <t xml:space="preserve">ระบบ NETWORK </t>
  </si>
  <si>
    <t>ตู้แร็ค 19"Germany ขนาด 42U และอุปกรณ์ประกอบ</t>
  </si>
  <si>
    <t>แผงกระจายสาย UTP 24Port</t>
  </si>
  <si>
    <t>แผงจัดเก็บสาย UTP</t>
  </si>
  <si>
    <t>สายต่อ UTP ความยาว 2 เมตร</t>
  </si>
  <si>
    <t>ท่อนำ HDPE ขนาด 32 มม.</t>
  </si>
  <si>
    <t>ท่อนำ IMC ขนาด 25 มม.</t>
  </si>
  <si>
    <t>สาย Fiber Optic 6C Single Mode 9/125 Outdoor</t>
  </si>
  <si>
    <t>การเชื่อมต่อสายไฟเบอร์อ้อฟติค และ OTDR Test Report</t>
  </si>
  <si>
    <t xml:space="preserve">สาย UTP Cat6 </t>
  </si>
  <si>
    <t xml:space="preserve">ปลั้กคอมพิวเตอร์ RJ45 </t>
  </si>
  <si>
    <t>การทดสอบสาย UTP และส่งรายงาน</t>
  </si>
  <si>
    <t>จุด</t>
  </si>
  <si>
    <t>ระบบกล้องวงจรปิด</t>
  </si>
  <si>
    <t>กล้องวงจรปิด Dome CCTV 3.6 mm, 12VDC 2MP.</t>
  </si>
  <si>
    <t>เครื่องสำรองไฟ UPS 1000KVA 600WATT</t>
  </si>
  <si>
    <t xml:space="preserve">สาย RG6  </t>
  </si>
  <si>
    <t>ระบบเสียงประกาศ</t>
  </si>
  <si>
    <t>ตู้เก็บอุปกรณ์เครื่องเสียง ขนาด 15U</t>
  </si>
  <si>
    <t>ไมค์โครโฟนประกาศ</t>
  </si>
  <si>
    <t>ลำโพงติดตั้งฝ้าเพดาน ขนาด 6 วัตต์</t>
  </si>
  <si>
    <t>ลำโพงติดตั้งผนัง ขนาด 6 วัตต์</t>
  </si>
  <si>
    <t>สวิตต์หรี่เสียงลำโพง</t>
  </si>
  <si>
    <t>สายลำโพง VSF Twist 2 x 2.5 มม.</t>
  </si>
  <si>
    <t>ระบบสัญญาณทีวีรวม</t>
  </si>
  <si>
    <t>เครื่องรวมสัญญาณทีวี/จานดาวเทียม</t>
  </si>
  <si>
    <t>เครื่องกระจายสัญญาณทีวี</t>
  </si>
  <si>
    <t xml:space="preserve">สายทีวี RG11  </t>
  </si>
  <si>
    <t xml:space="preserve">สายทีวี RG6  </t>
  </si>
  <si>
    <t>กล่องแยกสายเมนสัญญาณทีวี 2-4 ทาง</t>
  </si>
  <si>
    <t>กล่องแยกสายสัญญาณทีวี 4 ทาง</t>
  </si>
  <si>
    <t xml:space="preserve">ปลั้ก TV </t>
  </si>
  <si>
    <t xml:space="preserve">สวิทช์กระจายสัญญาณ (Access Switch) 24 พอร์ท 10/100/1000 Layer 2 POE Switch </t>
  </si>
  <si>
    <t xml:space="preserve">อุปกรณ์กระจายสัญญาณเครือข่ายไร้สาย </t>
  </si>
  <si>
    <t>ตู้แร็ค 19"Germany ขนาด 9U และอุปกรณ์ประกอบ</t>
  </si>
  <si>
    <t>Multi Screen Signage 2 HDMI Output</t>
  </si>
  <si>
    <t>แบบเลขที่</t>
  </si>
  <si>
    <t xml:space="preserve">แบบ ปร.5 </t>
  </si>
  <si>
    <t>หน่วย : บาท</t>
  </si>
  <si>
    <t>รายการที่</t>
  </si>
  <si>
    <t>งานก่อสร้าง</t>
  </si>
  <si>
    <t>ค่าก่อสร้าง</t>
  </si>
  <si>
    <t>รวม</t>
  </si>
  <si>
    <t>รวมค่าก่อสร้าง</t>
  </si>
  <si>
    <t>สรุป</t>
  </si>
  <si>
    <t xml:space="preserve"> โครงการปรับปรุงอาคารสถาบันสหวิทยาการดิจิทัลและหุ่นยนต์</t>
  </si>
  <si>
    <t>เมตร</t>
  </si>
  <si>
    <t>รวมราคางานระบบสุขาภิบาล</t>
  </si>
  <si>
    <t>รวมราคางานระบบปรับอากาศ</t>
  </si>
  <si>
    <t>รวมราคางานระบบป้องกันอัคคีภัย  FIRE PROTECTION SYSTEM</t>
  </si>
  <si>
    <t>งานครุภัณฑ์ลอยตัว</t>
  </si>
  <si>
    <t>ระบบ Signageทางขึ้น</t>
  </si>
  <si>
    <t>ระบบภาพและระบบเสียงห้องถ่ายทอดสด ชั้น2</t>
  </si>
  <si>
    <t>งานระบบภาพห้องประชุมฝ่าย และห้องทำงานคณะบดี ชั้น2</t>
  </si>
  <si>
    <t>รวมราคางานระบบไฟฟ้าและสื่อสาร</t>
  </si>
  <si>
    <t>แบบสรุปราคากลางงานก่อสร้างอาคาร</t>
  </si>
  <si>
    <t>แบบ ปร.4  แผ่นที่ ...../.....</t>
  </si>
  <si>
    <t>ลำดับที่</t>
  </si>
  <si>
    <t>รวมราคางานครุภัณฑ์ลอยตัว</t>
  </si>
  <si>
    <t>ชื่อโครงการ/งานก่อสร้าง โครงการปรับปรุงอาคารสถาบันสหวิทยาการดิจิทัลและหุ่นยนต์</t>
  </si>
  <si>
    <t>แบบ ปร.5 (ข)</t>
  </si>
  <si>
    <t>รายการ</t>
  </si>
  <si>
    <t>ค่างาน</t>
  </si>
  <si>
    <t>ภาษี  มูลค่าเพิ่ม</t>
  </si>
  <si>
    <t>ค่างานต้นทุน</t>
  </si>
  <si>
    <t xml:space="preserve"> Factor F</t>
  </si>
  <si>
    <t xml:space="preserve"> ตร.ม.</t>
  </si>
  <si>
    <t>บาท/ตร.ม.</t>
  </si>
  <si>
    <t>ขนาดหรือเนื้อที่อาคาร  จำนวน</t>
  </si>
  <si>
    <t>เฉลี่ย</t>
  </si>
  <si>
    <t>รวมค่าก่อสร้างทั้งโครงการ/งานก่อสร้าง</t>
  </si>
  <si>
    <t>คณะกรรมการกำหนดราคากลาง</t>
  </si>
  <si>
    <t>แบบ ปร.4 พ</t>
  </si>
  <si>
    <t xml:space="preserve">รวมราคา </t>
  </si>
  <si>
    <t xml:space="preserve">แบบ ปร.4 และ ปร.5  ที่แนบ มีจำนวน       ชุด                 </t>
  </si>
  <si>
    <t>หน่วยงานเจ้าของโครงการ/งานก่อสร้าง มหาวิทยาลัยเทคโนโลยีราชมงคลพระนคร</t>
  </si>
  <si>
    <t>งานก่อและติดตั้งผนังโถปัสสาวะสำเร็จรูป</t>
  </si>
  <si>
    <t>งานเฟอร์นิเจอร์สั่งทำ</t>
  </si>
  <si>
    <t>งานป้ายภายนอก+ภายในอาคาร</t>
  </si>
  <si>
    <t>อุปกรณ์ประกอบและติดตั้ง</t>
  </si>
  <si>
    <t>งานเครื่องปรับอากาศและระบายอากาศ</t>
  </si>
  <si>
    <t>เครื่องปรับอากาศชนิดปรับเปลี่ยนปริมาณน้ำยา VRF</t>
  </si>
  <si>
    <t>M1</t>
  </si>
  <si>
    <t>คานHB 200x100x21.3 kg/m</t>
  </si>
  <si>
    <t>ค้ำยันsteel pipe 1 1/2" x 3.2 mm</t>
  </si>
  <si>
    <t xml:space="preserve">เพลทเหล็กแผ่นขนาด 0.15x0.15mm หนา 10 mm </t>
  </si>
  <si>
    <t xml:space="preserve">เพลทเหล็กแผ่นขนาด 0.08x0.08mm หนา 6 mm </t>
  </si>
  <si>
    <t>คานเหล็กกล่องขนาด 200x100x3.2 mm</t>
  </si>
  <si>
    <t>โครงเคร่าเหล็กกล่องขนาด 50x50x2.3 mm</t>
  </si>
  <si>
    <t xml:space="preserve">เพลทเหล็กแผ่นขนาด 0.20x0.30 mm หนา 10 mm </t>
  </si>
  <si>
    <t xml:space="preserve">เพลทเหล็กแผ่นขนาด 0.15x0.25mm หนา 10 mm </t>
  </si>
  <si>
    <t xml:space="preserve">เพลทเหล็กแผ่นขนาด 0.25x0.25mm หนา 10 mm </t>
  </si>
  <si>
    <t xml:space="preserve">เพลทเหล็กแผ่นขนาด 0.30x0.30mm หนา 15 mm </t>
  </si>
  <si>
    <t>คานเหล็กกล่องขนาด 150x100x3.2 mm</t>
  </si>
  <si>
    <t>แปC 100x50x20x2.3 mm</t>
  </si>
  <si>
    <t>เสาHB 150x150x31.5kg/m</t>
  </si>
  <si>
    <t>T1steel pipe 2 1/2" x 4.0 mm</t>
  </si>
  <si>
    <t>T1steel pipe 1 1/2" x 3.2 mm</t>
  </si>
  <si>
    <t>T2steel pipe 1 " x 2.3 mm</t>
  </si>
  <si>
    <t>รวมราคางานงานสถาปัตยกรรม</t>
  </si>
  <si>
    <t>รวมราคางาน</t>
  </si>
  <si>
    <t>3.13.1</t>
  </si>
  <si>
    <t>3.13.2</t>
  </si>
  <si>
    <t>3.13.3</t>
  </si>
  <si>
    <t>3.13.4</t>
  </si>
  <si>
    <t>3.13.5</t>
  </si>
  <si>
    <t>3.13.6</t>
  </si>
  <si>
    <t>3.13.7</t>
  </si>
  <si>
    <t>งานระบบปรับอากาศชนิดปรับเปลี่ยนปริมาณน้ำยาFCU&amp;CDU  (VRF AIRCONDITIONERS SYSTEM)</t>
  </si>
  <si>
    <t>OIL-TYPE TRANSFORMER 250 kVA</t>
  </si>
  <si>
    <t>ตู้กระจายสัญญาณขนาด 16โซน</t>
  </si>
  <si>
    <t xml:space="preserve">เครื่องบันทึก DVR 16Chanel 2MP. H.264 2SATA 1TB </t>
  </si>
  <si>
    <t xml:space="preserve"> - ขนาด. 1/4"</t>
  </si>
  <si>
    <t xml:space="preserve"> - ขนาด. 1/2"</t>
  </si>
  <si>
    <t xml:space="preserve"> - ขนาด. 7/8"</t>
  </si>
  <si>
    <t xml:space="preserve"> - ขนาด. 1 1/8"</t>
  </si>
  <si>
    <t xml:space="preserve"> - ขนาด. 1 5/8"</t>
  </si>
  <si>
    <t xml:space="preserve"> - ขนาด. 1.1/4"</t>
  </si>
  <si>
    <t xml:space="preserve"> - ขนาด. 1.1/2"</t>
  </si>
  <si>
    <t>ฝาช่องระบายอากาศ (VENT CAP)</t>
  </si>
  <si>
    <t>สำหรับท่อทองแดง ชนิด L (หนาน 3/4")</t>
  </si>
  <si>
    <t>สำหรับท่อ PVC  Class 8.5 (หนาน 1/2")</t>
  </si>
  <si>
    <t>ตู้</t>
  </si>
  <si>
    <t>ท่อไฟฟ้า</t>
  </si>
  <si>
    <t>ท่ออ่อนกันน้ำ (สีเทา)</t>
  </si>
  <si>
    <t xml:space="preserve">ราคาพร้อมติดตั้ง งานไฟ LED </t>
  </si>
  <si>
    <t xml:space="preserve">                        </t>
  </si>
  <si>
    <t>ลงชื่อ …........................................................... ประธานกรรมการ</t>
  </si>
  <si>
    <t xml:space="preserve">                     (นายกฤษณ์ เจ็ดวรรณะ)</t>
  </si>
  <si>
    <t xml:space="preserve">                     (นายณัฐวรพล  รัชสิริวัชรบุล)</t>
  </si>
  <si>
    <t>ลงชื่อ …........................................................... กรรมการ</t>
  </si>
  <si>
    <t xml:space="preserve">                     (นายสุวัสส์  แพ่งธีระสุขมัย)</t>
  </si>
  <si>
    <t>แผ่นพื้นอะคริลิกหนา 5 มม. ตัดเลเซอร์ ทำสติกเกอร์ลายสเตนเลส Hairline</t>
  </si>
  <si>
    <t xml:space="preserve">                                   </t>
  </si>
  <si>
    <t>แบบ ปร.4 (ข) แผ่นที่ ...../.....</t>
  </si>
  <si>
    <t>M2</t>
  </si>
  <si>
    <t>งานย้ายเครื่องจักรถอนเก็บและติดตั้งนอกพื้นที่ cnc</t>
  </si>
  <si>
    <t>งานย้ายเครื่องจักรและติดตั้ง</t>
  </si>
  <si>
    <t>การทำระบบกันซึม</t>
  </si>
  <si>
    <t>งานขัดพื้นผิวเดิมพร้อมปรับพื้นทำสโลป เตรียมสำหรับงานเทกันซึมใหม่</t>
  </si>
  <si>
    <t>งานทากันซึท ระบบ 5 ชั้น โดยวัสดุ Pro PU proof</t>
  </si>
  <si>
    <t>อุปกรณ์และวัสดุอื่นๆ</t>
  </si>
  <si>
    <t>เบ็ดเตล็ด (ร้อยละ 20 ของราคาท่อ ราง)</t>
  </si>
  <si>
    <t>ขนาด 50 มม. Ø</t>
  </si>
  <si>
    <t>ขนาด 150 มม. Ø</t>
  </si>
  <si>
    <t xml:space="preserve"> ขนาด 100 มม. Ø</t>
  </si>
  <si>
    <t>ขนาด 100 มม. Ø</t>
  </si>
  <si>
    <t>ขนาด 80 มม. Ø</t>
  </si>
  <si>
    <t xml:space="preserve">ท่อคอนกรีต มอก.3 (RCP)ขนาด 0.40 ม. Ø </t>
  </si>
  <si>
    <t>'ตะแกรงหัวรับน้ำฝน (ROOF DRAIN) ขนาด 80 มม. Ø</t>
  </si>
  <si>
    <t>บ่อพักน้ำ  พร้อมฝาปิด'MANHOLE ขนาด 0.5x0.5 ม.</t>
  </si>
  <si>
    <t>ข้อต่ออ่อน'ขนาด 100 มม. Ø</t>
  </si>
  <si>
    <t>งานขุดดิน และถมกลับ</t>
  </si>
  <si>
    <t xml:space="preserve"> ขนาด 40 มม. Ø</t>
  </si>
  <si>
    <t>ประตูน้ำ(GATE VALVE)ขนาด 25 มม. Ø</t>
  </si>
  <si>
    <t>วายสเตนเนอร์ขนาด 25 มม. Ø</t>
  </si>
  <si>
    <t>ประตูน้ำกันกลับ(CHECK VALVE)'ขนาด 25 มม. Ø</t>
  </si>
  <si>
    <t>วาล์วระบายอากาศอัตโนมัติ ขนาด 15 มม. Ø</t>
  </si>
  <si>
    <t>ข้อต่ออ่อนชนิดรับแรงดัน ขนาด 25 มม. Ø</t>
  </si>
  <si>
    <t>วาล์วควบคุมระดับน้ำ (FLOAT VALVE)ขนาด 25 มม. Ø</t>
  </si>
  <si>
    <t>บอลวาล์วขนาด 15 มม. Ø</t>
  </si>
  <si>
    <t>ก๊อกสนาม'ขนาด 20 มม. Ø</t>
  </si>
  <si>
    <t>เบ็ดเตล็ด (ร้อยละ 10 ของราคาสายไฟฟ้า)</t>
  </si>
  <si>
    <t>เสาไฟฟ้าคอนกรีตสูง 12เมตรพร้อมคานคอนกรีต และอุปกรณ์ประกอบเสาแรงสูงรับสายของเดิมที่ย้าย</t>
  </si>
  <si>
    <t xml:space="preserve">งานระบบไฟฟ้าแรงสูง </t>
  </si>
  <si>
    <t>อุปกรณ์ประกอบและติดตั้งไฟควบคุม  อุปกรณ์สิ้นเปลือง</t>
  </si>
  <si>
    <t xml:space="preserve">Busbare ทองแดงทำสีเฟส </t>
  </si>
  <si>
    <t>เบ็ดเตล็ด (ร้อยละ 20 ของราคาอุปกรณ์)</t>
  </si>
  <si>
    <t>ขนาด 32 มม. Ø</t>
  </si>
  <si>
    <t>ขนาด 25 มม. Ø</t>
  </si>
  <si>
    <t>ขนาด 20 มม. Ø</t>
  </si>
  <si>
    <t>ถังดักไขมัน'ขนาด 30 ลิตร</t>
  </si>
  <si>
    <t>ระบบบำบัดน้ำเสีย'WWTP PACKAGE WASTEWATER TREATMENT PLANT (8 Cu.m/Day)</t>
  </si>
  <si>
    <t>ฝาช่องระบายอากาศ'ขนาด 50 มม. Ø</t>
  </si>
  <si>
    <t>ป้ายบอกทางออกฉุกเฉินพร้อมหลอด LED (แบตเตอร์รี่สำรอง2 ชม.)</t>
  </si>
  <si>
    <t xml:space="preserve"> Main Enclousre, PSU1, Battery Back Upชุดควบคุมทางเข้าและอุปกรณ์</t>
  </si>
  <si>
    <t>4Wiegand Reader Boardชุดควบคุมทางเข้าและอุปกรณ์</t>
  </si>
  <si>
    <t>เครื่องอ่านบัตรSmart Card Readerและอุปกรณ์</t>
  </si>
  <si>
    <t>TV LCD  MONITOR55" FHD</t>
  </si>
  <si>
    <t>TV LCD  MONITOR 65" FHD</t>
  </si>
  <si>
    <t>Projector Lumens3600 Lumens True WXGA 16:10</t>
  </si>
  <si>
    <t xml:space="preserve"> จอมอเตอร์ไฟฟ้า (Motorized Screen)PROJECTOR 16:9 ขนาด160"  แบบไฟฟ้า</t>
  </si>
  <si>
    <t>พาวเวอร์แอมป์  240 วัตต์</t>
  </si>
  <si>
    <t>12-Input HDMI &amp; Analog ProScale Presentation Digital Scaler/Switcher</t>
  </si>
  <si>
    <t>EnCoder, Reccorder &amp;Streamer for HDMI signals up to 1080p60</t>
  </si>
  <si>
    <t>เพลทแปลงสัญญาณ HDMI เป็นสาย LAN Wall Plate-HDMI HDCP 2.2 Wall-Plate Trans</t>
  </si>
  <si>
    <t>เครื่องแปลงสัญญาณ LAN เป็น HDMIHDMI HDCP 2.2 Compact Receiver</t>
  </si>
  <si>
    <t>HDMI HDCP 2.2 Compact Transmitter over PoC Long–Reach DGKatHDMI HDCP 2.2 Compact Transmitter</t>
  </si>
  <si>
    <t>HDMI HDCP 2.2 Compact Transmitter over PoC Long–Reach DGKat</t>
  </si>
  <si>
    <t>ไมค์ลอยมือถือ UHF Wireless Microphone Set</t>
  </si>
  <si>
    <t xml:space="preserve">ตู้ลำโพง Wide-dispersion Speaker System 30 W. (ตู้ลำโพงติดผนัง) </t>
  </si>
  <si>
    <t>ลำโพงติดเพดาน (6W) Ceiling Mount Speaker Ceiling Speaker</t>
  </si>
  <si>
    <t>กลอนประตูแบบไฟฟ้า (Magnetic Electric Lock) แบบติดลอย</t>
  </si>
  <si>
    <t>ปุ่มกดออก (Exit Push Button)</t>
  </si>
  <si>
    <t>อุปกรณ์มือดึง หรือกดฉุกเฉิน (Break Glass)</t>
  </si>
  <si>
    <t>แบตตรี่สำรอง</t>
  </si>
  <si>
    <t xml:space="preserve"> PBS (Q = 2@25 GPM, TDH = 15 M )</t>
  </si>
  <si>
    <t>ท่อเหล็กเคลือบสังกะสี Class B'ขนาด 50 มม. Ø</t>
  </si>
  <si>
    <t>อุปกรณ์ประกอบและติดตั้งระบบสายดิน (Ground)</t>
  </si>
  <si>
    <t>งานไฟฟ้าระบบปรับอากาศ (Electrical Work for AC)</t>
  </si>
  <si>
    <t>งานติดตั้ง ตู้เมนไฟฟ้า</t>
  </si>
  <si>
    <t>งานติดตั้ง ชุดควบคุมแอร์ แบบเดี่ยวและรวม</t>
  </si>
  <si>
    <t>งานติดตั้ง Wireless Controller</t>
  </si>
  <si>
    <t>งานติดตั้ง Panel For Cassette</t>
  </si>
  <si>
    <t>งานติดตั้ง Central Controller</t>
  </si>
  <si>
    <t xml:space="preserve">ฉนวนยางหุ้มท่อ (Closed Cell Insulation)    </t>
  </si>
  <si>
    <t>งานระบบท่อและอุปกรณ์</t>
  </si>
  <si>
    <t>ท่อทองแดง REFRIGERANT TUBES   HARD  DRAWN  TYPE  L</t>
  </si>
  <si>
    <t>ท่อน้ำทิ้ง (Condensate Drain Pipe "PVC 8.5")ท่อ PVC  Class 8.5</t>
  </si>
  <si>
    <t>Liquid pipe</t>
  </si>
  <si>
    <t>Suction pipe</t>
  </si>
  <si>
    <t>สารทำความเย็นแอร์ Refrigeration R410a</t>
  </si>
  <si>
    <t>งานติดตั้ง (Installation Work)</t>
  </si>
  <si>
    <t xml:space="preserve">Concrete Foundation </t>
  </si>
  <si>
    <t>Hanger &amp; Support for  FCUและCDU (ร้อยละ 10 ของราคา FCU,CDU)</t>
  </si>
  <si>
    <t>ปั้มสูบน้ำ PUMP SET ( 2@18 GPM, TDH = 26 m.)</t>
  </si>
  <si>
    <t>สต๊อปวาล์ว ขนาด 15 มม. Ø</t>
  </si>
  <si>
    <t>ชนิดรูปตัวPขนาด 50 มม. Ø</t>
  </si>
  <si>
    <t>แบบ ปร.6</t>
  </si>
  <si>
    <t>ส่วนที่ 1 ค่างานต้นทุน</t>
  </si>
  <si>
    <t>ส่วนที่ 2 งานครุภัณฑ์</t>
  </si>
  <si>
    <t>ส่วนที่ 3 ค่าใช้จ่ายพิเศษตามข้อกำหนด</t>
  </si>
  <si>
    <t xml:space="preserve">                        (นายสุวัสส์  แพ่งธีระสุขมัย)</t>
  </si>
  <si>
    <t xml:space="preserve">แบบ ปร.4  </t>
  </si>
  <si>
    <t xml:space="preserve">แบบ ปร.4 (ข) </t>
  </si>
  <si>
    <t xml:space="preserve">                             (นายกฤษณ์ เจ็ดวรรณะ)</t>
  </si>
  <si>
    <t>ส่วนที่3  ค่าใช้จ่ายพิเศษตามข้อกำหนด</t>
  </si>
  <si>
    <t>เที่ยว</t>
  </si>
  <si>
    <t>วัน</t>
  </si>
  <si>
    <t>C5</t>
  </si>
  <si>
    <t>งานเทเคาท์เตอร์อ่างล้างหน้า พร้อมติดตั้งหินแกรนิตในประเทศเคาท์เตอร์ขนาด 0.30x1.05 m. ตามแบบ</t>
  </si>
  <si>
    <t>งานเทเคาท์เตอร์อ่างล้างหน้า พร้อมติดตั้งหินแกรนิตในประเทศเคาท์เตอร์ขนาด 0.50x1.35 m. ตามแบบ</t>
  </si>
  <si>
    <t>ตัดเลเซอร์ ทำสีพ่น 2K สี   ตามแบบ</t>
  </si>
  <si>
    <t xml:space="preserve">LED ราคาพร้อมติดตั้ง งานไฟ LED  </t>
  </si>
  <si>
    <t>3.1.1</t>
  </si>
  <si>
    <t>3.1.2</t>
  </si>
  <si>
    <t>3.1.3</t>
  </si>
  <si>
    <t>บันไดเดิมปรับพื้นขัดมันทั้งหมด   รายละเอียดตามแบบ</t>
  </si>
  <si>
    <t>ซ่อมแซมทาสีน้ำมันราวบันได   รายละเอียดตามแบบ</t>
  </si>
  <si>
    <t>ติดตั้งจมูกบันไดอลูมิเนียม ระบุรูปแบบภายหลัง   รายละเอียดตามแบบ</t>
  </si>
  <si>
    <t>ตกแต่งผนังหลังเคาน์เตอร์   รายละเอียดตามแบบ</t>
  </si>
  <si>
    <t>ตกแต่งผนัง   รายละเอียดตามแบบ</t>
  </si>
  <si>
    <t>ตู้เตี้ย+ตู้ลอย   รายละเอียดตามแบบ</t>
  </si>
  <si>
    <t>ตู้เก็บของ+ตกแต่งผนัง    รายละเอียดตามแบบ</t>
  </si>
  <si>
    <t>ตกแต่งผนังและไวท์บอร์ด    รายละเอียดตามแบบ</t>
  </si>
  <si>
    <t>อัฒจันทร์    รายละเอียดตามแบบ</t>
  </si>
  <si>
    <t>ตกแต่งผนัง    รายละเอียดตามแบบ</t>
  </si>
  <si>
    <t>ตกแต่งผนัง รายละเอียดตามแบบ</t>
  </si>
  <si>
    <t>ตู้เตี้ย+ตู้ลอย รายละเอียดตามแบบ</t>
  </si>
  <si>
    <t>ตู้เตี้ย+โต๊ะทำงาน   รายละเอียดตามแบบ</t>
  </si>
  <si>
    <t>ตู้เตี้ย+ตู้ลอย  รายละเอียด ตามแบบ</t>
  </si>
  <si>
    <t>ป้ายผนังหลังเคาน์เตอร์ ประชาสัมพันธ์    รายละเอียดตามแบบ</t>
  </si>
  <si>
    <t>ป้ายชื่อ+Logo ผนังทางเข้า   รายละเอียดตามแบบ</t>
  </si>
  <si>
    <t>ป้ายชื่อ+Logo สถาบัน ติดหน้าอาคาร   รายละเอียดตามแบบ</t>
  </si>
  <si>
    <t>ป้ายติดผนังชั้นแต่ละชั้น ชั้น 1 - ชั้น 4   รายละเอียดตามแบบ</t>
  </si>
  <si>
    <t>ป้ายชื่อ+Logo คณะ DIRI ติดหน้าอาคาร   รายละเอียดตามแบบ</t>
  </si>
  <si>
    <t>ป้ายติดหน้าห้อง พร้อมหัวหมุด    รายละเอียดตามแบบ</t>
  </si>
  <si>
    <t>ป้ายห้องน้ำ  รายละเอียดตามแบบ</t>
  </si>
  <si>
    <t>หลังคาเมทัลชีท สีธรรมชาติ หนา 0.47 มิลลิเมตร ติดฉนวนกันความร้อน 5มม. รายละเอียดตามแบบ</t>
  </si>
  <si>
    <t>หลังคาเมทัลชีท ใส รายละเอียดตามแบบ</t>
  </si>
  <si>
    <t>แผ่นปิดหน้าจั่ว เมทัลชีทสีธรรมชาติ หนา 0.47 มิลลิเมตร(siding) รายละเอียดตามแบบ</t>
  </si>
  <si>
    <t>แผ่นโพลีคาร์บอเนต สีชา+อุปกรณ์ รายละเอียดตามแบบ</t>
  </si>
  <si>
    <t>3.1 สำนักงานสนาม</t>
  </si>
  <si>
    <t xml:space="preserve">       ค่าเช่าเครื่องตู้คอนเทนเนอร์สำหรับผู้ความคุมงาน 1 หลัง</t>
  </si>
  <si>
    <t xml:space="preserve">       ค่าขนส่งตู้คอนเทนเนอร์</t>
  </si>
  <si>
    <t>3.2 ค่าเช่ารถโมบายเครน</t>
  </si>
  <si>
    <t>3.3 ค่าขนส่งคนงานระหว่างก่อสร้าง</t>
  </si>
  <si>
    <t>3.4 รั้ว Metal Sheet ชั่วคราวรอบบริเวณก่อสร้าง  ความสูง 3.00 ม.</t>
  </si>
  <si>
    <t>3.5 ผ้ากันฝุ่นละออง</t>
  </si>
  <si>
    <t>รื้อถอนชุดหน้าต่างเหล็ก</t>
  </si>
  <si>
    <t xml:space="preserve">รื้อถอนวงกบและประตูอลูมิเนียม </t>
  </si>
  <si>
    <t>รื้อถอนเสาไฟฟ้าสายไฟแรงสูง2 ต้น พร้อมสายไฟแรงสูงข้างอาคารทั้งหมดรวมถึงหม้อแปลงไฟฟ้า 1 ชุดและอุปกรณ์ทั้งหมด</t>
  </si>
  <si>
    <t>รื้อถอนร้านค้าชั้นเดียวโครงสร้างเหล็ก ขนาด 2.65x5.00 ม. ประกอบกับที่ออกทั้งหมด</t>
  </si>
  <si>
    <t xml:space="preserve">รื้อถอนบ่อปลาขนาด 1.85x4.50 ลึก 40 ซม. พร้อมต้นไม้ข้างบ่อปลาทั้งหมด </t>
  </si>
  <si>
    <t>รื้อถอนโครงเหล็กกันสาดพร้อมหลังคาขนาด 2.00 x36 เมตร</t>
  </si>
  <si>
    <t>รื้อถอนกระถางต้นไม้หน้าอาคารขนาด 1.00 x1.00 ม. จำนวน 9 ชุด</t>
  </si>
  <si>
    <t>รื้อผนังก่ออิฐฉาบปูนเรียบ</t>
  </si>
  <si>
    <t>ฝ้าระแนงไม้เทียมขนาด 8 มม.x10 ซม.</t>
  </si>
  <si>
    <t>ฝ้าตะแกรงเหล็กฉีกหนา 2 มม. เลือกลายภายหลัง</t>
  </si>
  <si>
    <t>งานก่อและติดตั้งผนังยิปซั่มบอร์ด 9 มม. โครงเคราเหล็กชุบสังกะสี พร้อมฉนวนกันเสียง หนา 5 ซม.</t>
  </si>
  <si>
    <t>คอนกรีตพิมพ์ลายความหนา 5 ซม. (เลือกลายภายหลัง)</t>
  </si>
  <si>
    <t>พื้นขัดมันเคลือบ EPOXY SELF LEVELING หนา 3 มม.</t>
  </si>
  <si>
    <t>รื้อถอนผนังก่ออิฐฉาบปูนเรียบ</t>
  </si>
  <si>
    <t>รื้อถอนผนังกั้นห้อง ก่ออิฐฉาบปูนเรียบ</t>
  </si>
  <si>
    <t>รื้อถอนผนังระหว่างระเบียง ก่ออิฐฉาบปูนเรียบ</t>
  </si>
  <si>
    <t>รื้อถอนประตู-ผนังช่องลมเดิม ก่ออิฐฉาบปูนเรียบ</t>
  </si>
  <si>
    <t>รื้อถอนผนังชั้นชานพัก ก่ออิฐฉาบปูนเรียบ</t>
  </si>
  <si>
    <t>แปเหล็กกล่องขนาด 100x50x3.2 mm</t>
  </si>
  <si>
    <t>ตอกเสาเข็มสปัน Ø8" รับน้ำหนักปลอดภัย 10 ตัน/ต้น</t>
  </si>
  <si>
    <t xml:space="preserve">รื้อถอนวงกบและประตูอลูมิเนียม  </t>
  </si>
  <si>
    <t>เคาน์เตอร์ต้อนรับ       รายละเอียดตามแบบ</t>
  </si>
  <si>
    <t>ตู้เอกสารสูงบานเปิดปิด</t>
  </si>
  <si>
    <t>ตู้แขวนบานเปิดปิด ห้อง ผ ช</t>
  </si>
  <si>
    <t>ตู้แขวนบานเปิดปิด ห้อง ถ่ายเอกสาร</t>
  </si>
  <si>
    <t>ชุดโต๊ะทำงาน ห้อง ผ ช</t>
  </si>
  <si>
    <t>ฝ้าเพดานโครงเหล็กชุปสังกะสีกรุยิปซั่มบอร์ดหนา 9 มม. ฉาบเรียบ ทาสีอะคลิลิค ชนิดด้าน</t>
  </si>
  <si>
    <t>ฝ้าเพดานโครงเหล็กชุปสังกะสีกรุยิปซั่มบอร์ดหนา 9 มม. ชนิดกันชื้นฉาบเรียบ ทาสีอะคลิลิค ชนิดด้าน</t>
  </si>
  <si>
    <t>ใต้พื้นเดิมทาสีชนิดด้าน ระสีบุภายหลัง</t>
  </si>
  <si>
    <t xml:space="preserve"> -งานย้ายเครื่องจักรถอนเก็บและติดตั้งนอกพื้นที่ cnc</t>
  </si>
  <si>
    <t>รื้อถอนชักโครกพร้อมอุปกรณ์ห้องน้ำและสุขภัณฑ์อื่น ๆ ภายในห้องน้ำเดิม ทั้งหมดพร้อมท่อประปาน้ำดี+น้ำทิ้ง</t>
  </si>
  <si>
    <t>รื้อถอนระบบไฟฟ้าเดิม, ดวงโคม,ปลั๊ก,สวิทซ์,ตู้ควบคุมไฟฟ้า,ท่อร้อยสายไฟ+สายไฟภายในอาคารทั้งหมด ของชั้น3 ตามแบบ</t>
  </si>
  <si>
    <t>รื้อถอนระบบไฟฟ้าเดิม, ดวงโคม,ปลั๊ก,สวิทซ์,ตู้ควบคุมไฟฟ้า,ท่อร้อยสายไฟ+สายไฟภายในอาคารทั้งหมด ของชั้น4 ตามแบบ</t>
  </si>
  <si>
    <t>รื้อถอนระบบไฟฟ้าเดิม, ดวงโคม,ปลั๊ก,สวิทซ์,ตู้ควบคุมไฟฟ้า,ท่อร้อยสายไฟ+สายไฟภายในอาคารทั้งหมด ของชั้นดาดฟ้าตามแบบ</t>
  </si>
  <si>
    <t>รื้อถอนชักโครกพร้อมอุปกรณ์ห้องน้ำและสุขภัณฑ์อื่น ๆ ภายในห้องน้ำเดิมพร้อมท่อประปาน้ำดี+น้ำทิ้ง ทั้งหมด</t>
  </si>
  <si>
    <t xml:space="preserve">รื้อถอนระบบไฟฟ้าเดิม, ดวงโคม,ปลั๊ก,สวิทซ์,ตู้ควบคุมไฟฟ้า,ท่อร้อยสายไฟ+สายไฟภายในอาคารทั้งหมด ของชั้น2 </t>
  </si>
  <si>
    <t xml:space="preserve">รื้อถอนระบบไฟฟ้าเดิม, ดวงโคม,ปลั๊ก,สวิทซ์,ตู้ควบคุมไฟฟ้า,ท่อร้อยสายไฟ+สายไฟภายในอาคารทั้งหมด ของชั้น1 </t>
  </si>
  <si>
    <t>รื้อถอนประตู ชุดหน้าต่างเหล็ก</t>
  </si>
  <si>
    <t>รื้อถอนเครื่องดูดอากาศ (จากชั้น3)และอุปกรณ์งานระบบควบคุมออกทั้งหมด</t>
  </si>
  <si>
    <t>งานก่อและติดตั้งผนังใหม่ก่ออิฐมวลเบา หนา 7.5 ซม.</t>
  </si>
  <si>
    <t>ผนังใหม่ก่ออิฐมวลฉาบปูนเรียบผิวกระเบื้องเซรามิคชนิดเงา ขนาด 30x30 ซม.</t>
  </si>
  <si>
    <t>ผนังห้องน้ำสำเร็จรูป หนา 28 มม. ผิวทั้ง 2 ด้านปิดทับด้วยแผ่น MELAMINE หนา 0.3 มม. กันน้ำที่ผิวได้ 100%</t>
  </si>
  <si>
    <t>สีน้ำอะคริลิค  ชนิดกึ่งเงา</t>
  </si>
  <si>
    <t>ทาสีสีน้ำอะคริลิค  ชนิดกึ่งเงา ระบุสีภายหลัง</t>
  </si>
  <si>
    <t>เคลือบผิวใหม่LANKO241 น้ำยาเคลือบผิวแกร่ง สำหรับผิวคอนกรีตใหม่และเก่า</t>
  </si>
  <si>
    <t>ทาสีน้ำอะคริลิค  ชนิดกึ่งเงา ระบุสีภายหลัง</t>
  </si>
  <si>
    <t>ทาสีน้ำอะคริลิค ชนิดด้าน ระบุสีภายหลัง</t>
  </si>
  <si>
    <t>ตะแกรง wire mesh   รายละเอียดตามแบบ</t>
  </si>
  <si>
    <t>กระจกเงา รายละเอียดตามแบบ</t>
  </si>
  <si>
    <t>จอมอเตอร์ไฟฟ้า (Motorized Screen)PROJECTOR 16:9 ขนาด160"  แบบไฟฟ้า</t>
  </si>
  <si>
    <t>ไมค์ลอยมือถือ UHF Wireless Microphone Setยี่ห้อ TOA รุ่น WS-5265 C04ER UHF Wireless Microphone Set</t>
  </si>
  <si>
    <t>2.4.1</t>
  </si>
  <si>
    <t>2.3.1</t>
  </si>
  <si>
    <t>2.3.2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</si>
  <si>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</si>
  <si>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</si>
  <si>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</si>
  <si>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</si>
  <si>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</si>
  <si>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</si>
  <si>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</si>
  <si>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</si>
  <si>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</si>
  <si>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</si>
  <si>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</si>
  <si>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</si>
  <si>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รวมราคางานเครื่องปรับอากาศและระบายอากาศงานครุภัณฑ์ลอยตัว</t>
  </si>
  <si>
    <t>รวมราคางานครุภัณฑ์ทั้งหมด</t>
  </si>
  <si>
    <t>ตู้ดับเพลิง พร้อมอุปกรณ์ชุดตู้เก็บสายดับเพลิง HOSE REEL</t>
  </si>
  <si>
    <t>โต๊ะประชุมและสัมนา</t>
  </si>
  <si>
    <t>ชุดโต๊ะทำงาน4 ที่นั่ง</t>
  </si>
  <si>
    <t>F23.1</t>
  </si>
  <si>
    <t xml:space="preserve">โต๊ะกลาง </t>
  </si>
  <si>
    <t>ชุดโต๊ะห้องเรียน ขนาด100 ช.ม</t>
  </si>
  <si>
    <t>ชุดโต๊ะห้องเรียน ขนาด120 ช.ม</t>
  </si>
  <si>
    <t>2.5.1</t>
  </si>
  <si>
    <t>แผงเหล็กขึ้นรูปติดตั้งภายใน</t>
  </si>
  <si>
    <t>แผงเหล็กขึ้นรูปติดตั้งภายนอก</t>
  </si>
  <si>
    <t>เมนเบรกเกอร์ 3P 400AT/400AF 36kA</t>
  </si>
  <si>
    <t>เมนเบรกเกอร์ 3P 250AT/250AF 25kA</t>
  </si>
  <si>
    <t>เมนเบรกเกอร์ 3P 125AT/250AF 25kA</t>
  </si>
  <si>
    <t>เมนเบรกเกอร์  3P 75AT/100AF 25kA</t>
  </si>
  <si>
    <t>เมนเบรกเกอร์  3P 50AT/100AF 25kA</t>
  </si>
  <si>
    <t>เมนเบรกเกอร์  3P 30AT/100AF 25kA</t>
  </si>
  <si>
    <t>Current Transformer</t>
  </si>
  <si>
    <t>ตู้กระจายโหลด ขนาด 3P 30 Circuit (Main Lug)</t>
  </si>
  <si>
    <t>ตู้กระจายโหลด ขนาด 3P 42 Circuit</t>
  </si>
  <si>
    <t>เซอร์กิตย่อย 3P 20AT 6 kA</t>
  </si>
  <si>
    <t>เซอร์กิตย่อย 1P 25AT 6 kA</t>
  </si>
  <si>
    <t>เซอร์กิตย่อย 1P 16AT 6 kA</t>
  </si>
  <si>
    <t>ท่อนำ IMC ขนาด 50 มม.</t>
  </si>
  <si>
    <t>ท่อนำ EMT ขนาด 32 มม.</t>
  </si>
  <si>
    <t>ชนิด CV (0.6/1 kV) 1 x 120 sq.mm.</t>
  </si>
  <si>
    <t>ชนิด IEC 01 1 x 6 sq.mm.</t>
  </si>
  <si>
    <t xml:space="preserve"> -งานติดตั้ง CDU -01  56HP</t>
  </si>
  <si>
    <t xml:space="preserve"> -งานติดตั้ง CDU -02  56HP</t>
  </si>
  <si>
    <t xml:space="preserve"> -งานติดตั้ง FCU-1-1   14 kW</t>
  </si>
  <si>
    <t xml:space="preserve"> -งานติดตั้ง FCU-1-2   14 kW</t>
  </si>
  <si>
    <t xml:space="preserve"> - งานติดตั้ง FCU-1-3   14 kW</t>
  </si>
  <si>
    <t xml:space="preserve"> - งานติดตั้งFCU -1-4  5.6 kW</t>
  </si>
  <si>
    <t xml:space="preserve"> - งานติดตั้งFCU -1-5  7.1 kW</t>
  </si>
  <si>
    <t xml:space="preserve"> -งานติดตั้ง FCU-1-6    11.2 KW</t>
  </si>
  <si>
    <t xml:space="preserve"> - งานติดตั้งFCU-1-7    11.2 KW</t>
  </si>
  <si>
    <t xml:space="preserve"> - งานติดตั้งFCU-2-1   14 kW</t>
  </si>
  <si>
    <t xml:space="preserve"> - งานติดตั้งFCU-2-2   14 kW</t>
  </si>
  <si>
    <t xml:space="preserve"> - งานติดตั้งFCU-2-3   14 kW</t>
  </si>
  <si>
    <t xml:space="preserve"> - งานติดตั้งFCU -2-4  7.1 kW</t>
  </si>
  <si>
    <t xml:space="preserve"> - งานติดตั้งFCU -2-5  7.1 kW</t>
  </si>
  <si>
    <t xml:space="preserve"> - งานติดตั้งFCU -2-6  7.1 kW</t>
  </si>
  <si>
    <t xml:space="preserve"> - งานติดตั้งFCU-2-7   14 kW</t>
  </si>
  <si>
    <t xml:space="preserve"> -งานติดตั้ง FCU -2-8  9 kW</t>
  </si>
  <si>
    <t xml:space="preserve"> - งานติดตั้งFCU -2-9  3.6 kW</t>
  </si>
  <si>
    <t xml:space="preserve"> - งานติดตั้งFCU -2-10  3.6 kW</t>
  </si>
  <si>
    <t xml:space="preserve"> - งานติดตั้งFCU -2-11  3.6 kW</t>
  </si>
  <si>
    <t xml:space="preserve"> - งานติดตั้งFCU -2-12   14 kW</t>
  </si>
  <si>
    <t xml:space="preserve"> -งานติดตั้ง FCU -2-13    14 kW</t>
  </si>
  <si>
    <t xml:space="preserve"> - งานติดตั้งFDX 2-1/CDX 2-01  (12,000 BTU)</t>
  </si>
  <si>
    <t xml:space="preserve"> - งานติดตั้งFCU -3-1  14 kW</t>
  </si>
  <si>
    <t xml:space="preserve"> -งานติดตั้ง FCU -3-2  14 kW</t>
  </si>
  <si>
    <t xml:space="preserve"> - งานติดตั้งFCU -3-3  14 kW</t>
  </si>
  <si>
    <t xml:space="preserve"> - งานติดตั้งFCU -3-4  14 kW</t>
  </si>
  <si>
    <t xml:space="preserve"> - งานติดตั้งFCU -3-5  3.6 kW</t>
  </si>
  <si>
    <t xml:space="preserve"> -งานติดตั้ง FCU -3-6  3.6 kW</t>
  </si>
  <si>
    <t xml:space="preserve"> - งานติดตั้งFCU -3-7  3.6 kW</t>
  </si>
  <si>
    <t xml:space="preserve"> - งานติดตั้งFCU -3-8  3.6 kW</t>
  </si>
  <si>
    <t xml:space="preserve"> -งานติดตั้ง FCU -3-9  14 kW</t>
  </si>
  <si>
    <t xml:space="preserve"> - งานติดตั้งFCU -3-10  14 kW</t>
  </si>
  <si>
    <t xml:space="preserve"> -งานติดตั้ง FCU -4-1 14 kW</t>
  </si>
  <si>
    <t xml:space="preserve"> -งานติดตั้ง FCU -4-2 14 kW</t>
  </si>
  <si>
    <t xml:space="preserve"> -งานติดตั้ง FCU -4-3 14 kW</t>
  </si>
  <si>
    <t xml:space="preserve"> - งานติดตั้งFCU -4-4  14 kW</t>
  </si>
  <si>
    <t xml:space="preserve"> - งานติดตั้งFCU -4-5  14 kW</t>
  </si>
  <si>
    <t xml:space="preserve"> -งานติดตั้ง FCU -4-6  14 kW</t>
  </si>
  <si>
    <t xml:space="preserve"> - งานติดตั้งFCU -4-7  14 kW</t>
  </si>
  <si>
    <t xml:space="preserve"> - งานติดตั้งFDX -5-01/CDU-5-01    (40,000 BTU)</t>
  </si>
  <si>
    <t xml:space="preserve"> -งานติดตั้ง CDU -01 56 HP</t>
  </si>
  <si>
    <t xml:space="preserve"> -งานติดตั้ง CDU -02 56 HP</t>
  </si>
  <si>
    <t xml:space="preserve">                   (นายเสกสรร กันธรส)</t>
  </si>
  <si>
    <t>ลงชื่อ …........................................................... กรรมการและเลขานุการ</t>
  </si>
  <si>
    <t xml:space="preserve">              (นายสมชาย ดอกไม้เงิน)</t>
  </si>
  <si>
    <t xml:space="preserve">                         (นายสมชาย ดอกไม้เงิน)</t>
  </si>
  <si>
    <t xml:space="preserve">                                                                (นายเสกสรร กันธรส)</t>
  </si>
  <si>
    <t xml:space="preserve">                                                          (นายณัฐวรพล  รัชสิริวัชรบุล)</t>
  </si>
  <si>
    <t xml:space="preserve">    (นายกฤษณ์ เจ็ดวรรณะ)</t>
  </si>
  <si>
    <t>ลงชื่อ …...................................................... กรรมการและเลขานุการ</t>
  </si>
  <si>
    <t xml:space="preserve"> ลงชื่อ …........................................................... กรรมการ</t>
  </si>
  <si>
    <t>ลงชื่อ …....................................................กรรมการและเลขานุการ</t>
  </si>
  <si>
    <t xml:space="preserve"> ราคากลางเสนอ</t>
  </si>
  <si>
    <t>โต๊ะทานอาหาร</t>
  </si>
  <si>
    <t>เก้าอี้พนักพิงเตี้ย ห้องเรียน</t>
  </si>
  <si>
    <t>เก้าอี้ห้อง ห้องถ่ายทอดสด</t>
  </si>
  <si>
    <t>โต๊ะกลาง ห้องถ่ายทอดสด</t>
  </si>
  <si>
    <t>โต๊ะทำงานสำหรับผู้บริหาร  ห้องคณบดี</t>
  </si>
  <si>
    <t>ชุดตู้ด้านหลัง ห้องคณบดี</t>
  </si>
  <si>
    <t>เก้าอี้ ห้องคณบดี</t>
  </si>
  <si>
    <t>เก้าอี้หน้าโต๊ะ ห้องคณบดี</t>
  </si>
  <si>
    <t>โต๊ะประชุม ห้องคณบดี</t>
  </si>
  <si>
    <t>เก้าอี้ประชุม ห้องคณบดี</t>
  </si>
  <si>
    <t>เก้าอี้ประชุม ห้องประชุมฝาย</t>
  </si>
  <si>
    <t>เก้าอี้ทำงาน ห้อง ผ ช.</t>
  </si>
  <si>
    <t>โต๊ะอาจารย์ผู้สอน</t>
  </si>
  <si>
    <t>โต๊ะอเนกประสงค์</t>
  </si>
  <si>
    <t xml:space="preserve">                (นายสุวัสส์  แพ่งธีระสุขมัย)</t>
  </si>
  <si>
    <t>ลงชื่อ ….......................................................................... กรรมการ</t>
  </si>
  <si>
    <t>ลงชื่อ …..................................................................... กรรมการและเลขานุการ</t>
  </si>
  <si>
    <t>อื่นๆ (เบ็ดเตล็ด)</t>
  </si>
  <si>
    <t>B-1</t>
  </si>
  <si>
    <t>B-2</t>
  </si>
  <si>
    <t>B-3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</si>
  <si>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</si>
  <si>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</si>
  <si>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</si>
  <si>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</si>
  <si>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</si>
  <si>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</si>
  <si>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</si>
  <si>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</si>
  <si>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</si>
  <si>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</si>
  <si>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</si>
  <si>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</si>
  <si>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</si>
  <si>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</si>
  <si>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</si>
  <si>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</si>
  <si>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เบ็ดเตล็ด (ร้อยละ 30 ของราคาท่อ ราง)</t>
  </si>
  <si>
    <t>อุปกรณ์ประกอบและติดตั้งทดสอบ(ร้อยละ 10 ของราคาวัสดุ) ทำความสะอาด ทาสี ทำสัญลักษณ์ท่อ</t>
  </si>
  <si>
    <t>6.4.1</t>
  </si>
  <si>
    <t>6.4.2</t>
  </si>
  <si>
    <t>6.4.3</t>
  </si>
  <si>
    <t>งานไฟฟ้าระบบปรับอากาศ</t>
  </si>
  <si>
    <t>6.5.1</t>
  </si>
  <si>
    <t>6.5.2</t>
  </si>
  <si>
    <t>6.5.3</t>
  </si>
  <si>
    <t>6.5.4</t>
  </si>
  <si>
    <t>7.1.1</t>
  </si>
  <si>
    <t>7.1.2</t>
  </si>
  <si>
    <t>ลวดผูกเหล็ก (คิด 30 กก.ต่อน้ำหนักเหล็ก 1,000 กก.)</t>
  </si>
  <si>
    <t>ตะปู (คิด25% ของไม้แบบทั้งหมด)</t>
  </si>
  <si>
    <t>งาน Top หลังโถปัสสาวะชายกรุหินแกรนิต กว้าง 0.20 ม.</t>
  </si>
  <si>
    <t>ชนิด IEC 01 1 x 1.5 sq.mm.</t>
  </si>
  <si>
    <t>ชนิด IEC 01 1 x 35 sq.mm.</t>
  </si>
  <si>
    <t>ท่อนำ IMC ขนาด 40 มม.</t>
  </si>
  <si>
    <t>ท่อนำ IMC ขนาด 100 มม.</t>
  </si>
  <si>
    <t>รางเดินสายไฟฟ้าเหล็ก'WIRE WAY 100X150 mm</t>
  </si>
  <si>
    <t>6.3.1</t>
  </si>
  <si>
    <t>6.3.2</t>
  </si>
  <si>
    <t>6.3.3</t>
  </si>
  <si>
    <t>6.3.4</t>
  </si>
  <si>
    <t>สายคอนโทรลชิล 1 ตร.มม</t>
  </si>
  <si>
    <t>แสงสว่างไฟฉุกเฉิน หลอดLED 2 x 12วัตต์.(ชนิดมีแบตเตอร์รี่สำรอง 2 ชม.)</t>
  </si>
  <si>
    <t>โคมไฟแบบ LED T8 2X16 วัตต์  ชนิดติดลอย</t>
  </si>
  <si>
    <t xml:space="preserve">ท่อน้ำดับเพลิงDia. 2 1/2" </t>
  </si>
  <si>
    <t xml:space="preserve">ท่อน้ำดับเพลิงDia. 3" </t>
  </si>
  <si>
    <t xml:space="preserve">ท่อน้ำดับเพลิงDia. 4" </t>
  </si>
  <si>
    <t xml:space="preserve">ท่อน้ำดับเพลิงDia. 6" </t>
  </si>
  <si>
    <t>อุปกรณ์ข้อต่อ, ข้องอต่างๆ  (ร้อยละ30 ของราคาท่อและค่าแรง ร้อยละ30 ของราคาวัสดุ)</t>
  </si>
  <si>
    <t>อุปกรณ์ยึดและรองรับท่อ  (ร้อยละ15ของราคาท่อและค่าแรง ร้อยละ30 ของราคาวัสดุ)</t>
  </si>
  <si>
    <t xml:space="preserve">โคมไฟแบบ Ø4" Downlight แบบฝังหลอด LED 1x9 วัตต์ </t>
  </si>
  <si>
    <t xml:space="preserve">โคมไฟแบบ Ø4" Downlight ติดลอยสี่เหลี่ยมหลอด LED 1x9 วัตต์  </t>
  </si>
  <si>
    <t xml:space="preserve">โคมไฟแบบ Ø4" Downlight  ….....หลอด LED 1x9 วัตต์ </t>
  </si>
  <si>
    <t xml:space="preserve">โคมไฟแบบ LED 2 x Ø4" Downlight หลอด LED 1x9 วัตต์ </t>
  </si>
  <si>
    <t>โคมไฟแบบ LED T8 1X16 วัตต์  ชนิดติดลอย</t>
  </si>
  <si>
    <t>โคมไฟแบบ LED  T8 1X16 วัตต์ ชนิดมีฝาครอบ ชนิดกันน้ำ</t>
  </si>
  <si>
    <t>โคมไฟติดผนังสีดำหลอด LED ขนาด 9 วัตต์</t>
  </si>
  <si>
    <t>โคมไฟสปอตไลท์ติดราง 2 ม.หลอด LED ขนาด 10 วัตต์</t>
  </si>
  <si>
    <t>โคมไฟกิ่งติดผนังหลอด LED ขนาด 9 วัตต์</t>
  </si>
  <si>
    <t>โคมไฟฝังผนังบันไดหลอด LED ขนาด 9 วัตต์</t>
  </si>
  <si>
    <t>โคมไฟ LED Hi Bayไฮเบย์ หลอด LED 50 วัตต์</t>
  </si>
  <si>
    <t>โคมไฟ Up Lightหลอด LED ขนาด 9 วัตต์</t>
  </si>
  <si>
    <t>โคมไฟระย้าหลอด LED ขนาด 13 วัตต์</t>
  </si>
  <si>
    <t>แสงสว่างไฟฉุกเฉิน หลอดLED 2 x 6วัตต์.(ชนิดมีแบตเตอร์รี่สำรอง 2 ชม.)</t>
  </si>
  <si>
    <t>มาตรวัดน้ำขนาด 25 มม. Ø</t>
  </si>
  <si>
    <t>5.4.1</t>
  </si>
  <si>
    <t>5.4.2</t>
  </si>
  <si>
    <t>5.4.3</t>
  </si>
  <si>
    <t>5.4.4</t>
  </si>
  <si>
    <t>ชื่อโครงการ/งานก่อสร้าง โครงการจ้างปรับปรุงสถาบันสหวิทยาการดิจิทัลและหุ่นยนต์</t>
  </si>
  <si>
    <r>
      <t xml:space="preserve">เครื่องบันทึก DVR </t>
    </r>
    <r>
      <rPr>
        <b/>
        <sz val="16"/>
        <rFont val="Angsana New"/>
        <family val="1"/>
      </rPr>
      <t xml:space="preserve">16Chanel </t>
    </r>
    <r>
      <rPr>
        <sz val="16"/>
        <rFont val="Angsana New"/>
        <family val="1"/>
      </rPr>
      <t xml:space="preserve">2MP. H.264 2SATA 1TB </t>
    </r>
  </si>
  <si>
    <r>
      <t xml:space="preserve">คำนวณราคากลาง       </t>
    </r>
    <r>
      <rPr>
        <b/>
        <sz val="18"/>
        <color rgb="FFFF0000"/>
        <rFont val="Angsana New"/>
        <family val="1"/>
      </rPr>
      <t xml:space="preserve"> เมื่อวัน 30  เดือน กรกฎาคม พ.ศ. 2562        </t>
    </r>
    <r>
      <rPr>
        <b/>
        <sz val="18"/>
        <color theme="1"/>
        <rFont val="Angsana New"/>
        <family val="1"/>
      </rPr>
      <t xml:space="preserve">                     </t>
    </r>
  </si>
  <si>
    <t xml:space="preserve">คำนวณราคากลาง        เมื่อวัน 30  เดือน กรกฎาคม พ.ศ. 2562                              </t>
  </si>
  <si>
    <t xml:space="preserve">คำนวณราคากลาง       เมื่อวัน 30  เดือน กรกฎาคม พ.ศ. 2562         </t>
  </si>
  <si>
    <t xml:space="preserve">คำนวณราคากลาง        เมื่อวัน 30  เดือน กรกฎาคม พ.ศ. 2562              </t>
  </si>
  <si>
    <t xml:space="preserve">คำนวณราคากลาง        เมื่อวัน 30  เดือน กรกฎาคม พ.ศ. 2562    </t>
  </si>
  <si>
    <t xml:space="preserve">คำนวณราคากลาง       เมื่อวัน 30  เดือน กรกฎาคม พ.ศ. 2562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</si>
</sst>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\t&quot;฿&quot;#,##0.00_);[Red]\(\t&quot;฿&quot;#,##0.00\)"/>
    <numFmt numFmtId="167" formatCode="_(* #,##0.00_);_(* \(#,##0.00\);_(* \-??_);_(@_)"/>
    <numFmt numFmtId="168" formatCode="_-* #,##0.00_-;\-* #,##0.00_-;_-* \-??_-;_-@_-"/>
    <numFmt numFmtId="169" formatCode="_-* #,##0_-;\-* #,##0_-;_-* &quot;-&quot;??_-;_-@_-"/>
    <numFmt numFmtId="170" formatCode="_-* #,##0.0_-;\-* #,##0.0_-;_-* &quot;-&quot;??_-;_-@_-"/>
    <numFmt numFmtId="171" formatCode="0.0"/>
    <numFmt numFmtId="172" formatCode="_-* #,##0.0000_-;\-* #,##0.0000_-;_-* \-??_-;_-@_-"/>
    <numFmt numFmtId="173" formatCode="_-* #,##0_-;\-* #,##0_-;_-* \-??_-;_-@_-"/>
    <numFmt numFmtId="174" formatCode="&quot;฿&quot;#,##0_);[Red]\(&quot;฿&quot;#,##0\)"/>
    <numFmt numFmtId="175" formatCode="_-* #,##0.000_-;\-* #,##0.000_-;_-* \-??_-;_-@_-"/>
    <numFmt numFmtId="176" formatCode="_-* #,##0.0_-;\-* #,##0.0_-;_-* \-??_-;_-@_-"/>
    <numFmt numFmtId="177" formatCode="#,##0_ ;\-#,##0\ "/>
    <numFmt numFmtId="178" formatCode="_-* #,##0.0_-;\-* #,##0.0_-;_-* &quot;-&quot;_-;_-@_-"/>
    <numFmt numFmtId="179" formatCode="\t&quot;$&quot;#,##0_);\(\t&quot;$&quot;#,##0\)"/>
    <numFmt numFmtId="180" formatCode="_-* #,##0.0000_-;\-* #,##0.0000_-;_-* \-_-;_-@_-"/>
    <numFmt numFmtId="181" formatCode="#,##0.00&quot; &quot;;&quot;-&quot;#,##0.00&quot; &quot;;&quot; -&quot;#&quot; &quot;;@&quot; &quot;"/>
    <numFmt numFmtId="182" formatCode="0.0%"/>
    <numFmt numFmtId="183" formatCode="_-* #,##0.00_-;\-* #,##0.00_-;_-* &quot;-&quot;_-;_-@_-"/>
  </numFmts>
  <fonts count="113"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  <font>
      <sz val="16"/>
      <color theme="1"/>
      <name val="AngsanaUPC"/>
      <family val="2"/>
      <charset val="222"/>
    </font>
    <font>
      <sz val="11"/>
      <color indexed="8"/>
      <name val="Microsoft YaHei"/>
      <family val="2"/>
      <charset val="222"/>
    </font>
    <font>
      <sz val="14"/>
      <name val="AngsanaUPC"/>
      <family val="1"/>
    </font>
    <font>
      <sz val="14"/>
      <name val="Cordia New"/>
      <family val="2"/>
    </font>
    <font>
      <sz val="16"/>
      <name val="AngsanaUPC"/>
      <family val="1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0"/>
      <name val="Courier New"/>
      <family val="3"/>
      <charset val="222"/>
    </font>
    <font>
      <sz val="14"/>
      <name val="AngsanaUPC"/>
      <family val="1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Browallia New"/>
      <family val="2"/>
    </font>
    <font>
      <sz val="14"/>
      <name val="CordiaUPC"/>
      <family val="2"/>
      <charset val="222"/>
    </font>
    <font>
      <sz val="10"/>
      <name val="Arial"/>
      <family val="2"/>
      <charset val="222"/>
    </font>
    <font>
      <sz val="11"/>
      <name val="Cordia New"/>
      <family val="2"/>
      <charset val="22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charset val="222"/>
      <scheme val="minor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9"/>
      <name val="Arial"/>
      <family val="2"/>
    </font>
    <font>
      <u/>
      <sz val="14"/>
      <color theme="10"/>
      <name val="AngsanaUPC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8"/>
      <name val="Angsana New"/>
      <family val="1"/>
    </font>
    <font>
      <sz val="16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2"/>
      <name val="Times New Roman"/>
      <family val="1"/>
    </font>
    <font>
      <sz val="16"/>
      <name val="AngsanaUPC"/>
      <family val="1"/>
      <charset val="222"/>
    </font>
    <font>
      <u/>
      <sz val="10"/>
      <color indexed="12"/>
      <name val="Arial"/>
      <family val="2"/>
    </font>
    <font>
      <sz val="10"/>
      <color theme="1"/>
      <name val="Arial1"/>
    </font>
    <font>
      <sz val="11"/>
      <name val="Microsoft YaHei"/>
      <family val="2"/>
      <charset val="222"/>
    </font>
    <font>
      <b/>
      <sz val="14"/>
      <name val="Angsana New"/>
      <family val="1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sz val="14"/>
      <name val="Angsana New"/>
      <family val="1"/>
      <charset val="222"/>
    </font>
    <font>
      <b/>
      <sz val="18"/>
      <color rgb="FFFF0000"/>
      <name val="Angsana New"/>
      <family val="1"/>
    </font>
    <font>
      <sz val="8"/>
      <name val="Tahoma"/>
      <family val="2"/>
      <charset val="222"/>
    </font>
    <font>
      <sz val="18"/>
      <color rgb="FFFFFF00"/>
      <name val="Angsana New"/>
      <family val="1"/>
    </font>
    <font>
      <b/>
      <sz val="18"/>
      <color rgb="FFFFFF00"/>
      <name val="Angsana New"/>
      <family val="1"/>
    </font>
    <font>
      <sz val="13"/>
      <name val="Angsana New"/>
      <family val="1"/>
      <charset val="222"/>
    </font>
    <font>
      <sz val="14"/>
      <name val="Angsana New"/>
      <family val="1"/>
    </font>
    <font>
      <sz val="16"/>
      <name val="Cordia New"/>
      <family val="2"/>
      <charset val="222"/>
    </font>
    <font>
      <sz val="16"/>
      <name val="BrowalliaUPC"/>
      <family val="2"/>
      <charset val="222"/>
    </font>
    <font>
      <b/>
      <sz val="18"/>
      <name val="Angsana New"/>
      <family val="1"/>
      <charset val="222"/>
    </font>
    <font>
      <sz val="18"/>
      <name val="Angsana New"/>
      <family val="1"/>
      <charset val="22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73">
    <xf numFmtId="0" fontId="0" fillId="0" borderId="0"/>
    <xf numFmtId="168" fontId="3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3" fillId="0" borderId="0" applyFill="0" applyBorder="0" applyAlignment="0" applyProtection="0"/>
    <xf numFmtId="167" fontId="4" fillId="0" borderId="0" applyFill="0" applyBorder="0" applyAlignment="0" applyProtection="0"/>
    <xf numFmtId="168" fontId="3" fillId="0" borderId="0" applyFill="0" applyBorder="0" applyAlignment="0" applyProtection="0"/>
    <xf numFmtId="0" fontId="8" fillId="0" borderId="0"/>
    <xf numFmtId="0" fontId="8" fillId="0" borderId="0"/>
    <xf numFmtId="0" fontId="4" fillId="0" borderId="0"/>
    <xf numFmtId="0" fontId="7" fillId="0" borderId="0"/>
    <xf numFmtId="0" fontId="5" fillId="0" borderId="0"/>
    <xf numFmtId="0" fontId="4" fillId="0" borderId="0"/>
    <xf numFmtId="9" fontId="3" fillId="0" borderId="0" applyFill="0" applyBorder="0" applyAlignment="0" applyProtection="0"/>
    <xf numFmtId="165" fontId="8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9" fontId="9" fillId="0" borderId="0" applyFill="0" applyBorder="0" applyAlignment="0" applyProtection="0"/>
    <xf numFmtId="165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0"/>
    <xf numFmtId="0" fontId="7" fillId="3" borderId="0" applyNumberFormat="0" applyBorder="0" applyAlignment="0" applyProtection="0"/>
    <xf numFmtId="0" fontId="5" fillId="0" borderId="0"/>
    <xf numFmtId="0" fontId="8" fillId="0" borderId="0"/>
    <xf numFmtId="0" fontId="29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0" applyNumberFormat="0" applyAlignment="0" applyProtection="0"/>
    <xf numFmtId="0" fontId="36" fillId="21" borderId="11" applyNumberFormat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0" applyNumberFormat="0" applyAlignment="0" applyProtection="0"/>
    <xf numFmtId="0" fontId="43" fillId="0" borderId="15" applyNumberFormat="0" applyFill="0" applyAlignment="0" applyProtection="0"/>
    <xf numFmtId="0" fontId="44" fillId="22" borderId="0" applyNumberFormat="0" applyBorder="0" applyAlignment="0" applyProtection="0"/>
    <xf numFmtId="0" fontId="8" fillId="0" borderId="0"/>
    <xf numFmtId="0" fontId="31" fillId="0" borderId="0"/>
    <xf numFmtId="0" fontId="30" fillId="0" borderId="0"/>
    <xf numFmtId="0" fontId="30" fillId="23" borderId="16" applyNumberFormat="0" applyFont="0" applyAlignment="0" applyProtection="0"/>
    <xf numFmtId="0" fontId="45" fillId="20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74" fontId="30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65" fontId="8" fillId="0" borderId="0" applyFont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11" applyNumberFormat="0" applyAlignment="0" applyProtection="0"/>
    <xf numFmtId="0" fontId="18" fillId="0" borderId="15" applyNumberFormat="0" applyFill="0" applyAlignment="0" applyProtection="0"/>
    <xf numFmtId="0" fontId="19" fillId="4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28" fillId="0" borderId="0"/>
    <xf numFmtId="0" fontId="5" fillId="0" borderId="0"/>
    <xf numFmtId="0" fontId="8" fillId="0" borderId="0"/>
    <xf numFmtId="0" fontId="20" fillId="7" borderId="10" applyNumberFormat="0" applyAlignment="0" applyProtection="0"/>
    <xf numFmtId="0" fontId="21" fillId="22" borderId="0" applyNumberFormat="0" applyBorder="0" applyAlignment="0" applyProtection="0"/>
    <xf numFmtId="9" fontId="49" fillId="0" borderId="0" applyFont="0" applyFill="0" applyBorder="0" applyAlignment="0" applyProtection="0"/>
    <xf numFmtId="0" fontId="22" fillId="0" borderId="18" applyNumberFormat="0" applyFill="0" applyAlignment="0" applyProtection="0"/>
    <xf numFmtId="0" fontId="23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4" fillId="20" borderId="17" applyNumberFormat="0" applyAlignment="0" applyProtection="0"/>
    <xf numFmtId="0" fontId="8" fillId="23" borderId="16" applyNumberFormat="0" applyFont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0" applyNumberFormat="0" applyAlignment="0" applyProtection="0"/>
    <xf numFmtId="0" fontId="53" fillId="21" borderId="11" applyNumberFormat="0" applyAlignment="0" applyProtection="0"/>
    <xf numFmtId="165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10" applyNumberFormat="0" applyAlignment="0" applyProtection="0"/>
    <xf numFmtId="0" fontId="60" fillId="0" borderId="15" applyNumberFormat="0" applyFill="0" applyAlignment="0" applyProtection="0"/>
    <xf numFmtId="0" fontId="61" fillId="22" borderId="0" applyNumberFormat="0" applyBorder="0" applyAlignment="0" applyProtection="0"/>
    <xf numFmtId="0" fontId="5" fillId="0" borderId="0"/>
    <xf numFmtId="0" fontId="5" fillId="23" borderId="16" applyNumberFormat="0" applyFont="0" applyAlignment="0" applyProtection="0"/>
    <xf numFmtId="0" fontId="62" fillId="20" borderId="17" applyNumberFormat="0" applyAlignment="0" applyProtection="0"/>
    <xf numFmtId="0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49" fillId="0" borderId="0"/>
    <xf numFmtId="165" fontId="5" fillId="0" borderId="0" applyFont="0" applyFill="0" applyBorder="0" applyAlignment="0" applyProtection="0"/>
    <xf numFmtId="0" fontId="5" fillId="0" borderId="0"/>
    <xf numFmtId="0" fontId="66" fillId="0" borderId="0"/>
    <xf numFmtId="9" fontId="5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0" fontId="49" fillId="0" borderId="0"/>
    <xf numFmtId="0" fontId="5" fillId="0" borderId="0"/>
    <xf numFmtId="0" fontId="5" fillId="23" borderId="16" applyNumberFormat="0" applyFont="0" applyAlignment="0" applyProtection="0"/>
    <xf numFmtId="0" fontId="4" fillId="0" borderId="0"/>
    <xf numFmtId="165" fontId="1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0" fontId="49" fillId="0" borderId="0"/>
    <xf numFmtId="165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9" fillId="0" borderId="0"/>
    <xf numFmtId="165" fontId="4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9" fillId="0" borderId="0"/>
    <xf numFmtId="0" fontId="49" fillId="0" borderId="0"/>
    <xf numFmtId="165" fontId="49" fillId="0" borderId="0" applyFont="0" applyFill="0" applyBorder="0" applyAlignment="0" applyProtection="0"/>
    <xf numFmtId="0" fontId="49" fillId="0" borderId="0"/>
    <xf numFmtId="0" fontId="4" fillId="0" borderId="0"/>
    <xf numFmtId="0" fontId="49" fillId="0" borderId="0"/>
    <xf numFmtId="165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8" fillId="0" borderId="0"/>
    <xf numFmtId="0" fontId="30" fillId="0" borderId="0"/>
    <xf numFmtId="0" fontId="5" fillId="0" borderId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27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8" fillId="34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41" borderId="0" applyNumberFormat="0" applyBorder="0" applyAlignment="0" applyProtection="0"/>
    <xf numFmtId="0" fontId="79" fillId="25" borderId="0" applyNumberFormat="0" applyBorder="0" applyAlignment="0" applyProtection="0"/>
    <xf numFmtId="0" fontId="80" fillId="42" borderId="10" applyNumberFormat="0" applyAlignment="0" applyProtection="0"/>
    <xf numFmtId="0" fontId="81" fillId="43" borderId="11" applyNumberFormat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168" fontId="30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5" fontId="8" fillId="0" borderId="0"/>
    <xf numFmtId="0" fontId="11" fillId="0" borderId="0"/>
    <xf numFmtId="181" fontId="97" fillId="0" borderId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84" fillId="0" borderId="12" applyNumberFormat="0" applyFill="0" applyAlignment="0" applyProtection="0"/>
    <xf numFmtId="0" fontId="85" fillId="0" borderId="13" applyNumberFormat="0" applyFill="0" applyAlignment="0" applyProtection="0"/>
    <xf numFmtId="0" fontId="86" fillId="0" borderId="14" applyNumberFormat="0" applyFill="0" applyAlignment="0" applyProtection="0"/>
    <xf numFmtId="0" fontId="86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87" fillId="29" borderId="10" applyNumberFormat="0" applyAlignment="0" applyProtection="0"/>
    <xf numFmtId="0" fontId="88" fillId="0" borderId="15" applyNumberFormat="0" applyFill="0" applyAlignment="0" applyProtection="0"/>
    <xf numFmtId="0" fontId="89" fillId="44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30" fillId="0" borderId="0"/>
    <xf numFmtId="0" fontId="30" fillId="45" borderId="16" applyNumberFormat="0" applyAlignment="0" applyProtection="0"/>
    <xf numFmtId="0" fontId="90" fillId="42" borderId="17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93" fillId="0" borderId="0" applyNumberFormat="0" applyFill="0" applyBorder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79" fontId="30" fillId="0" borderId="0" applyFill="0" applyBorder="0" applyAlignment="0" applyProtection="0"/>
    <xf numFmtId="0" fontId="30" fillId="0" borderId="0" applyFill="0" applyBorder="0" applyAlignment="0" applyProtection="0"/>
    <xf numFmtId="179" fontId="30" fillId="0" borderId="0" applyFill="0" applyBorder="0" applyAlignment="0" applyProtection="0"/>
    <xf numFmtId="168" fontId="30" fillId="0" borderId="0" applyFill="0" applyBorder="0" applyAlignment="0" applyProtection="0"/>
    <xf numFmtId="179" fontId="30" fillId="0" borderId="0" applyFill="0" applyBorder="0" applyAlignment="0" applyProtection="0"/>
    <xf numFmtId="0" fontId="30" fillId="0" borderId="0" applyFill="0" applyBorder="0" applyAlignment="0" applyProtection="0"/>
    <xf numFmtId="179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82" fontId="30" fillId="0" borderId="0" applyFill="0" applyBorder="0" applyAlignment="0" applyProtection="0"/>
    <xf numFmtId="168" fontId="30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79" fontId="30" fillId="0" borderId="0" applyFill="0" applyBorder="0" applyAlignment="0" applyProtection="0"/>
    <xf numFmtId="0" fontId="30" fillId="0" borderId="0" applyFill="0" applyBorder="0" applyAlignment="0" applyProtection="0"/>
    <xf numFmtId="165" fontId="5" fillId="0" borderId="0" applyFont="0" applyFill="0" applyBorder="0" applyAlignment="0" applyProtection="0"/>
    <xf numFmtId="168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80" fontId="30" fillId="0" borderId="0" applyFill="0" applyBorder="0" applyAlignment="0" applyProtection="0"/>
    <xf numFmtId="0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30" fillId="0" borderId="0" applyFill="0" applyBorder="0" applyAlignment="0" applyProtection="0"/>
    <xf numFmtId="168" fontId="30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0" fillId="0" borderId="0"/>
    <xf numFmtId="0" fontId="5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9" fontId="8" fillId="0" borderId="0" applyFill="0" applyBorder="0" applyAlignment="0" applyProtection="0"/>
    <xf numFmtId="0" fontId="94" fillId="0" borderId="0"/>
    <xf numFmtId="0" fontId="30" fillId="0" borderId="0"/>
    <xf numFmtId="0" fontId="30" fillId="0" borderId="0"/>
    <xf numFmtId="0" fontId="30" fillId="0" borderId="0"/>
    <xf numFmtId="0" fontId="8" fillId="0" borderId="0"/>
  </cellStyleXfs>
  <cellXfs count="593">
    <xf numFmtId="0" fontId="0" fillId="0" borderId="0" xfId="0"/>
    <xf numFmtId="0" fontId="76" fillId="0" borderId="0" xfId="0" applyFont="1"/>
    <xf numFmtId="0" fontId="75" fillId="0" borderId="0" xfId="0" applyFont="1"/>
    <xf numFmtId="168" fontId="71" fillId="0" borderId="0" xfId="1" applyFont="1"/>
    <xf numFmtId="168" fontId="71" fillId="0" borderId="0" xfId="1" applyFont="1" applyAlignment="1">
      <alignment horizontal="center"/>
    </xf>
    <xf numFmtId="168" fontId="72" fillId="0" borderId="0" xfId="1" applyFont="1"/>
    <xf numFmtId="0" fontId="72" fillId="0" borderId="0" xfId="0" applyFont="1"/>
    <xf numFmtId="0" fontId="72" fillId="0" borderId="0" xfId="0" applyFont="1" applyAlignment="1">
      <alignment vertical="center"/>
    </xf>
    <xf numFmtId="0" fontId="71" fillId="0" borderId="0" xfId="0" applyFont="1"/>
    <xf numFmtId="0" fontId="71" fillId="0" borderId="0" xfId="0" applyFont="1" applyAlignment="1">
      <alignment horizontal="justify" vertical="center"/>
    </xf>
    <xf numFmtId="168" fontId="72" fillId="0" borderId="0" xfId="1" applyFont="1" applyAlignment="1">
      <alignment horizontal="center"/>
    </xf>
    <xf numFmtId="0" fontId="72" fillId="0" borderId="0" xfId="0" applyFont="1" applyAlignment="1">
      <alignment vertical="center" wrapText="1"/>
    </xf>
    <xf numFmtId="168" fontId="72" fillId="0" borderId="0" xfId="1" applyFont="1" applyAlignment="1">
      <alignment horizontal="center" vertical="center"/>
    </xf>
    <xf numFmtId="165" fontId="72" fillId="0" borderId="0" xfId="71" applyFont="1"/>
    <xf numFmtId="165" fontId="72" fillId="0" borderId="0" xfId="71" applyFont="1" applyAlignment="1">
      <alignment vertical="center"/>
    </xf>
    <xf numFmtId="0" fontId="70" fillId="0" borderId="6" xfId="0" applyFont="1" applyFill="1" applyBorder="1" applyAlignment="1">
      <alignment horizontal="center" vertical="center"/>
    </xf>
    <xf numFmtId="168" fontId="74" fillId="0" borderId="7" xfId="1" applyFont="1" applyFill="1" applyBorder="1" applyAlignment="1">
      <alignment horizontal="center"/>
    </xf>
    <xf numFmtId="0" fontId="74" fillId="0" borderId="6" xfId="0" applyFont="1" applyFill="1" applyBorder="1" applyAlignment="1">
      <alignment vertical="center"/>
    </xf>
    <xf numFmtId="168" fontId="74" fillId="0" borderId="6" xfId="1" applyFont="1" applyFill="1" applyBorder="1" applyAlignment="1">
      <alignment horizontal="center" vertical="center"/>
    </xf>
    <xf numFmtId="168" fontId="74" fillId="0" borderId="6" xfId="1" applyFont="1" applyFill="1" applyBorder="1" applyAlignment="1">
      <alignment vertical="center"/>
    </xf>
    <xf numFmtId="168" fontId="74" fillId="0" borderId="0" xfId="1" applyFont="1" applyFill="1" applyAlignment="1">
      <alignment vertical="center"/>
    </xf>
    <xf numFmtId="168" fontId="98" fillId="0" borderId="0" xfId="1" applyFont="1" applyFill="1" applyAlignment="1">
      <alignment vertical="center"/>
    </xf>
    <xf numFmtId="183" fontId="74" fillId="0" borderId="6" xfId="1" applyNumberFormat="1" applyFont="1" applyFill="1" applyBorder="1" applyAlignment="1">
      <alignment vertical="center"/>
    </xf>
    <xf numFmtId="0" fontId="70" fillId="0" borderId="0" xfId="0" applyFont="1" applyFill="1"/>
    <xf numFmtId="0" fontId="74" fillId="0" borderId="0" xfId="0" applyFont="1" applyFill="1"/>
    <xf numFmtId="0" fontId="74" fillId="0" borderId="0" xfId="0" applyFont="1" applyFill="1" applyAlignment="1">
      <alignment horizontal="center"/>
    </xf>
    <xf numFmtId="0" fontId="70" fillId="0" borderId="19" xfId="0" applyFont="1" applyFill="1" applyBorder="1"/>
    <xf numFmtId="0" fontId="70" fillId="0" borderId="19" xfId="0" applyFont="1" applyFill="1" applyBorder="1" applyAlignment="1">
      <alignment horizontal="center"/>
    </xf>
    <xf numFmtId="168" fontId="74" fillId="0" borderId="0" xfId="1" applyFont="1" applyFill="1"/>
    <xf numFmtId="168" fontId="70" fillId="0" borderId="24" xfId="1" applyFont="1" applyFill="1" applyBorder="1" applyAlignment="1">
      <alignment horizontal="center"/>
    </xf>
    <xf numFmtId="168" fontId="70" fillId="0" borderId="0" xfId="1" applyFont="1" applyFill="1"/>
    <xf numFmtId="168" fontId="74" fillId="0" borderId="23" xfId="1" applyFont="1" applyFill="1" applyBorder="1" applyAlignment="1">
      <alignment horizontal="center"/>
    </xf>
    <xf numFmtId="168" fontId="74" fillId="0" borderId="27" xfId="1" applyFont="1" applyFill="1" applyBorder="1" applyAlignment="1">
      <alignment horizontal="center"/>
    </xf>
    <xf numFmtId="168" fontId="74" fillId="0" borderId="6" xfId="1" applyFont="1" applyFill="1" applyBorder="1" applyAlignment="1">
      <alignment horizontal="center"/>
    </xf>
    <xf numFmtId="168" fontId="74" fillId="0" borderId="6" xfId="1" applyFont="1" applyFill="1" applyBorder="1" applyAlignment="1">
      <alignment horizontal="left"/>
    </xf>
    <xf numFmtId="168" fontId="70" fillId="0" borderId="6" xfId="1" applyFont="1" applyFill="1" applyBorder="1" applyAlignment="1">
      <alignment horizontal="center"/>
    </xf>
    <xf numFmtId="168" fontId="74" fillId="0" borderId="5" xfId="1" applyFont="1" applyFill="1" applyBorder="1" applyAlignment="1">
      <alignment horizontal="center"/>
    </xf>
    <xf numFmtId="176" fontId="70" fillId="0" borderId="6" xfId="1" applyNumberFormat="1" applyFont="1" applyFill="1" applyBorder="1" applyAlignment="1">
      <alignment horizontal="center"/>
    </xf>
    <xf numFmtId="176" fontId="70" fillId="0" borderId="0" xfId="1" applyNumberFormat="1" applyFont="1" applyFill="1"/>
    <xf numFmtId="168" fontId="70" fillId="0" borderId="43" xfId="1" applyFont="1" applyFill="1" applyBorder="1" applyAlignment="1">
      <alignment horizontal="center"/>
    </xf>
    <xf numFmtId="168" fontId="70" fillId="0" borderId="0" xfId="1" applyFont="1" applyFill="1" applyAlignment="1">
      <alignment vertical="center"/>
    </xf>
    <xf numFmtId="0" fontId="74" fillId="0" borderId="6" xfId="0" applyFont="1" applyFill="1" applyBorder="1" applyAlignment="1">
      <alignment horizontal="center" vertical="center"/>
    </xf>
    <xf numFmtId="171" fontId="70" fillId="0" borderId="6" xfId="0" applyNumberFormat="1" applyFont="1" applyFill="1" applyBorder="1" applyAlignment="1">
      <alignment horizontal="center"/>
    </xf>
    <xf numFmtId="2" fontId="74" fillId="0" borderId="6" xfId="0" applyNumberFormat="1" applyFont="1" applyFill="1" applyBorder="1" applyAlignment="1">
      <alignment horizontal="center"/>
    </xf>
    <xf numFmtId="168" fontId="74" fillId="0" borderId="8" xfId="1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0" fillId="0" borderId="6" xfId="0" quotePrefix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74" fillId="0" borderId="6" xfId="0" applyFont="1" applyFill="1" applyBorder="1" applyAlignment="1">
      <alignment horizontal="right" vertical="center"/>
    </xf>
    <xf numFmtId="0" fontId="70" fillId="0" borderId="6" xfId="0" applyFont="1" applyFill="1" applyBorder="1" applyAlignment="1">
      <alignment horizontal="right" vertical="center"/>
    </xf>
    <xf numFmtId="171" fontId="74" fillId="0" borderId="6" xfId="0" applyNumberFormat="1" applyFont="1" applyFill="1" applyBorder="1" applyAlignment="1">
      <alignment horizontal="right" vertical="center"/>
    </xf>
    <xf numFmtId="168" fontId="70" fillId="0" borderId="6" xfId="1" applyFont="1" applyFill="1" applyBorder="1" applyAlignment="1">
      <alignment horizontal="center" vertical="center"/>
    </xf>
    <xf numFmtId="168" fontId="70" fillId="0" borderId="44" xfId="1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168" fontId="74" fillId="0" borderId="0" xfId="1" applyFont="1" applyFill="1" applyAlignment="1">
      <alignment horizontal="center"/>
    </xf>
    <xf numFmtId="168" fontId="70" fillId="0" borderId="0" xfId="1" applyFont="1" applyFill="1" applyAlignment="1">
      <alignment horizontal="center"/>
    </xf>
    <xf numFmtId="183" fontId="74" fillId="0" borderId="0" xfId="1" applyNumberFormat="1" applyFont="1" applyFill="1" applyAlignment="1">
      <alignment horizontal="center"/>
    </xf>
    <xf numFmtId="168" fontId="74" fillId="0" borderId="3" xfId="1" applyFont="1" applyFill="1" applyBorder="1" applyAlignment="1">
      <alignment horizontal="center"/>
    </xf>
    <xf numFmtId="168" fontId="74" fillId="0" borderId="0" xfId="1" applyFont="1" applyFill="1" applyBorder="1" applyAlignment="1">
      <alignment vertical="center"/>
    </xf>
    <xf numFmtId="0" fontId="75" fillId="0" borderId="0" xfId="0" applyFont="1" applyBorder="1"/>
    <xf numFmtId="176" fontId="70" fillId="0" borderId="6" xfId="1" applyNumberFormat="1" applyFont="1" applyFill="1" applyBorder="1" applyAlignment="1">
      <alignment horizontal="center" vertical="center"/>
    </xf>
    <xf numFmtId="176" fontId="74" fillId="0" borderId="6" xfId="1" applyNumberFormat="1" applyFont="1" applyFill="1" applyBorder="1" applyAlignment="1">
      <alignment horizontal="center" vertical="center"/>
    </xf>
    <xf numFmtId="176" fontId="70" fillId="0" borderId="8" xfId="1" applyNumberFormat="1" applyFont="1" applyFill="1" applyBorder="1" applyAlignment="1">
      <alignment horizontal="center" vertical="center"/>
    </xf>
    <xf numFmtId="173" fontId="70" fillId="0" borderId="53" xfId="1" applyNumberFormat="1" applyFont="1" applyFill="1" applyBorder="1"/>
    <xf numFmtId="171" fontId="70" fillId="0" borderId="6" xfId="1" applyNumberFormat="1" applyFont="1" applyFill="1" applyBorder="1" applyAlignment="1">
      <alignment horizontal="center" vertical="center"/>
    </xf>
    <xf numFmtId="171" fontId="74" fillId="0" borderId="6" xfId="0" applyNumberFormat="1" applyFont="1" applyFill="1" applyBorder="1" applyAlignment="1">
      <alignment horizontal="center"/>
    </xf>
    <xf numFmtId="2" fontId="70" fillId="0" borderId="6" xfId="0" applyNumberFormat="1" applyFont="1" applyFill="1" applyBorder="1" applyAlignment="1">
      <alignment horizontal="center"/>
    </xf>
    <xf numFmtId="0" fontId="74" fillId="0" borderId="8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right" vertical="center"/>
    </xf>
    <xf numFmtId="0" fontId="74" fillId="0" borderId="8" xfId="0" applyFont="1" applyFill="1" applyBorder="1" applyAlignment="1">
      <alignment horizontal="right" vertical="center"/>
    </xf>
    <xf numFmtId="168" fontId="74" fillId="0" borderId="60" xfId="1" applyFont="1" applyFill="1" applyBorder="1" applyAlignment="1">
      <alignment vertical="center"/>
    </xf>
    <xf numFmtId="168" fontId="74" fillId="0" borderId="59" xfId="1" applyFont="1" applyFill="1" applyBorder="1" applyAlignment="1">
      <alignment vertical="center"/>
    </xf>
    <xf numFmtId="2" fontId="70" fillId="0" borderId="6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/>
    <xf numFmtId="0" fontId="75" fillId="0" borderId="19" xfId="0" applyFont="1" applyFill="1" applyBorder="1"/>
    <xf numFmtId="0" fontId="75" fillId="0" borderId="19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75" fillId="0" borderId="0" xfId="137" applyFont="1" applyFill="1" applyBorder="1" applyAlignment="1">
      <alignment horizontal="left" vertical="center"/>
    </xf>
    <xf numFmtId="4" fontId="76" fillId="0" borderId="0" xfId="210" applyNumberFormat="1" applyFont="1" applyFill="1" applyBorder="1" applyAlignment="1">
      <alignment horizontal="center"/>
    </xf>
    <xf numFmtId="4" fontId="76" fillId="0" borderId="0" xfId="210" applyNumberFormat="1" applyFont="1" applyBorder="1" applyAlignment="1">
      <alignment horizontal="center"/>
    </xf>
    <xf numFmtId="168" fontId="76" fillId="0" borderId="0" xfId="1" applyFont="1"/>
    <xf numFmtId="168" fontId="76" fillId="0" borderId="0" xfId="1" applyFont="1" applyBorder="1"/>
    <xf numFmtId="0" fontId="75" fillId="0" borderId="52" xfId="210" applyFont="1" applyFill="1" applyBorder="1" applyAlignment="1">
      <alignment horizontal="center" vertical="center"/>
    </xf>
    <xf numFmtId="0" fontId="75" fillId="0" borderId="0" xfId="210" applyFont="1" applyBorder="1" applyAlignment="1">
      <alignment horizontal="center" vertical="center"/>
    </xf>
    <xf numFmtId="168" fontId="76" fillId="0" borderId="0" xfId="1" applyFont="1" applyAlignment="1">
      <alignment horizontal="center"/>
    </xf>
    <xf numFmtId="0" fontId="75" fillId="0" borderId="56" xfId="137" applyFont="1" applyFill="1" applyBorder="1" applyAlignment="1">
      <alignment horizontal="left" vertical="center"/>
    </xf>
    <xf numFmtId="4" fontId="76" fillId="0" borderId="56" xfId="210" applyNumberFormat="1" applyFont="1" applyFill="1" applyBorder="1" applyAlignment="1">
      <alignment horizontal="center"/>
    </xf>
    <xf numFmtId="168" fontId="75" fillId="0" borderId="0" xfId="1" applyFont="1"/>
    <xf numFmtId="168" fontId="75" fillId="0" borderId="0" xfId="1" applyFont="1" applyAlignment="1">
      <alignment horizontal="center"/>
    </xf>
    <xf numFmtId="0" fontId="75" fillId="0" borderId="6" xfId="137" applyFont="1" applyFill="1" applyBorder="1" applyAlignment="1">
      <alignment horizontal="left" vertical="center"/>
    </xf>
    <xf numFmtId="4" fontId="76" fillId="0" borderId="6" xfId="210" applyNumberFormat="1" applyFont="1" applyFill="1" applyBorder="1" applyAlignment="1">
      <alignment horizontal="center"/>
    </xf>
    <xf numFmtId="0" fontId="75" fillId="0" borderId="8" xfId="137" applyFont="1" applyFill="1" applyBorder="1" applyAlignment="1">
      <alignment horizontal="left" vertical="center"/>
    </xf>
    <xf numFmtId="4" fontId="76" fillId="0" borderId="8" xfId="210" applyNumberFormat="1" applyFont="1" applyFill="1" applyBorder="1" applyAlignment="1">
      <alignment horizontal="center"/>
    </xf>
    <xf numFmtId="0" fontId="75" fillId="0" borderId="21" xfId="210" applyFont="1" applyFill="1" applyBorder="1" applyAlignment="1">
      <alignment horizontal="center" vertical="center"/>
    </xf>
    <xf numFmtId="0" fontId="75" fillId="0" borderId="43" xfId="210" applyFont="1" applyFill="1" applyBorder="1" applyAlignment="1">
      <alignment horizontal="center" vertical="center"/>
    </xf>
    <xf numFmtId="0" fontId="75" fillId="0" borderId="43" xfId="210" applyFont="1" applyFill="1" applyBorder="1" applyAlignment="1">
      <alignment vertical="center"/>
    </xf>
    <xf numFmtId="0" fontId="75" fillId="0" borderId="0" xfId="210" applyFont="1" applyBorder="1" applyAlignment="1">
      <alignment vertical="center"/>
    </xf>
    <xf numFmtId="0" fontId="76" fillId="0" borderId="0" xfId="210" applyFont="1"/>
    <xf numFmtId="0" fontId="75" fillId="0" borderId="0" xfId="0" applyFont="1" applyAlignment="1">
      <alignment horizontal="left" wrapTex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justify" vertical="center"/>
    </xf>
    <xf numFmtId="0" fontId="75" fillId="0" borderId="0" xfId="210" applyFont="1" applyAlignment="1">
      <alignment horizontal="center" vertical="center"/>
    </xf>
    <xf numFmtId="0" fontId="76" fillId="0" borderId="0" xfId="210" applyFont="1" applyAlignment="1">
      <alignment horizontal="center" vertical="top"/>
    </xf>
    <xf numFmtId="0" fontId="76" fillId="0" borderId="0" xfId="210" applyFont="1" applyAlignment="1">
      <alignment horizontal="left"/>
    </xf>
    <xf numFmtId="4" fontId="76" fillId="0" borderId="0" xfId="210" applyNumberFormat="1" applyFont="1"/>
    <xf numFmtId="0" fontId="75" fillId="0" borderId="0" xfId="210" applyFont="1" applyAlignment="1">
      <alignment vertical="center"/>
    </xf>
    <xf numFmtId="0" fontId="75" fillId="0" borderId="0" xfId="210" applyFont="1" applyAlignment="1">
      <alignment horizontal="left" vertical="center"/>
    </xf>
    <xf numFmtId="0" fontId="75" fillId="0" borderId="0" xfId="210" applyFont="1" applyAlignment="1">
      <alignment horizontal="center" vertical="top"/>
    </xf>
    <xf numFmtId="0" fontId="76" fillId="0" borderId="0" xfId="210" applyFont="1" applyAlignment="1">
      <alignment vertical="center"/>
    </xf>
    <xf numFmtId="168" fontId="76" fillId="0" borderId="2" xfId="1" applyFont="1" applyBorder="1" applyAlignment="1">
      <alignment horizontal="center"/>
    </xf>
    <xf numFmtId="168" fontId="76" fillId="0" borderId="2" xfId="1" applyFont="1" applyBorder="1"/>
    <xf numFmtId="0" fontId="75" fillId="0" borderId="46" xfId="210" applyFont="1" applyFill="1" applyBorder="1" applyAlignment="1">
      <alignment horizontal="center" vertical="center"/>
    </xf>
    <xf numFmtId="4" fontId="75" fillId="0" borderId="21" xfId="210" applyNumberFormat="1" applyFont="1" applyFill="1" applyBorder="1" applyAlignment="1">
      <alignment horizontal="center"/>
    </xf>
    <xf numFmtId="0" fontId="76" fillId="0" borderId="6" xfId="137" applyFont="1" applyFill="1" applyBorder="1" applyAlignment="1">
      <alignment horizontal="left" vertical="center"/>
    </xf>
    <xf numFmtId="0" fontId="75" fillId="0" borderId="21" xfId="210" applyFont="1" applyFill="1" applyBorder="1" applyAlignment="1">
      <alignment horizontal="left" vertical="center"/>
    </xf>
    <xf numFmtId="0" fontId="100" fillId="0" borderId="0" xfId="0" applyFont="1" applyFill="1"/>
    <xf numFmtId="168" fontId="98" fillId="0" borderId="0" xfId="1" applyFont="1" applyFill="1"/>
    <xf numFmtId="173" fontId="100" fillId="0" borderId="0" xfId="0" applyNumberFormat="1" applyFont="1" applyFill="1" applyAlignment="1">
      <alignment horizontal="center"/>
    </xf>
    <xf numFmtId="0" fontId="101" fillId="0" borderId="0" xfId="0" applyFont="1" applyFill="1"/>
    <xf numFmtId="0" fontId="101" fillId="0" borderId="0" xfId="0" applyFont="1" applyFill="1" applyAlignment="1">
      <alignment horizontal="center"/>
    </xf>
    <xf numFmtId="0" fontId="100" fillId="0" borderId="19" xfId="0" applyFont="1" applyFill="1" applyBorder="1"/>
    <xf numFmtId="173" fontId="101" fillId="0" borderId="19" xfId="0" applyNumberFormat="1" applyFont="1" applyFill="1" applyBorder="1" applyAlignment="1">
      <alignment horizontal="center"/>
    </xf>
    <xf numFmtId="0" fontId="100" fillId="0" borderId="19" xfId="0" applyFont="1" applyFill="1" applyBorder="1" applyAlignment="1">
      <alignment horizontal="center"/>
    </xf>
    <xf numFmtId="0" fontId="100" fillId="0" borderId="19" xfId="0" applyFont="1" applyFill="1" applyBorder="1" applyAlignment="1">
      <alignment horizontal="center" vertical="center"/>
    </xf>
    <xf numFmtId="168" fontId="101" fillId="0" borderId="0" xfId="1" applyFont="1" applyFill="1" applyAlignment="1">
      <alignment vertical="center"/>
    </xf>
    <xf numFmtId="173" fontId="100" fillId="0" borderId="5" xfId="1" applyNumberFormat="1" applyFont="1" applyFill="1" applyBorder="1" applyAlignment="1">
      <alignment horizontal="left" vertical="center"/>
    </xf>
    <xf numFmtId="168" fontId="100" fillId="0" borderId="5" xfId="1" applyFont="1" applyFill="1" applyBorder="1" applyAlignment="1">
      <alignment horizontal="center" vertical="center"/>
    </xf>
    <xf numFmtId="168" fontId="100" fillId="0" borderId="7" xfId="1" applyFont="1" applyFill="1" applyBorder="1" applyAlignment="1">
      <alignment horizontal="center" vertical="center"/>
    </xf>
    <xf numFmtId="168" fontId="100" fillId="0" borderId="5" xfId="1" applyFont="1" applyFill="1" applyBorder="1" applyAlignment="1">
      <alignment vertical="center"/>
    </xf>
    <xf numFmtId="168" fontId="100" fillId="0" borderId="7" xfId="1" applyFont="1" applyFill="1" applyBorder="1" applyAlignment="1">
      <alignment vertical="center"/>
    </xf>
    <xf numFmtId="168" fontId="100" fillId="0" borderId="0" xfId="1" applyFont="1" applyFill="1" applyAlignment="1">
      <alignment vertical="center"/>
    </xf>
    <xf numFmtId="168" fontId="100" fillId="0" borderId="20" xfId="1" applyFont="1" applyFill="1" applyBorder="1" applyAlignment="1">
      <alignment horizontal="center" vertical="center"/>
    </xf>
    <xf numFmtId="176" fontId="100" fillId="0" borderId="6" xfId="1" applyNumberFormat="1" applyFont="1" applyFill="1" applyBorder="1" applyAlignment="1">
      <alignment horizontal="center"/>
    </xf>
    <xf numFmtId="168" fontId="100" fillId="0" borderId="41" xfId="1" applyFont="1" applyFill="1" applyBorder="1" applyAlignment="1">
      <alignment horizontal="left" vertical="center"/>
    </xf>
    <xf numFmtId="168" fontId="101" fillId="0" borderId="20" xfId="1" applyFont="1" applyFill="1" applyBorder="1" applyAlignment="1">
      <alignment horizontal="center" vertical="center"/>
    </xf>
    <xf numFmtId="168" fontId="101" fillId="0" borderId="6" xfId="1" applyFont="1" applyFill="1" applyBorder="1" applyAlignment="1">
      <alignment horizontal="center" vertical="center"/>
    </xf>
    <xf numFmtId="168" fontId="101" fillId="0" borderId="7" xfId="1" applyFont="1" applyFill="1" applyBorder="1" applyAlignment="1">
      <alignment horizontal="center" vertical="center"/>
    </xf>
    <xf numFmtId="168" fontId="101" fillId="0" borderId="20" xfId="1" applyFont="1" applyFill="1" applyBorder="1" applyAlignment="1">
      <alignment vertical="center"/>
    </xf>
    <xf numFmtId="168" fontId="101" fillId="0" borderId="22" xfId="1" applyFont="1" applyFill="1" applyBorder="1" applyAlignment="1">
      <alignment vertical="center"/>
    </xf>
    <xf numFmtId="168" fontId="101" fillId="0" borderId="22" xfId="1" applyFont="1" applyFill="1" applyBorder="1" applyAlignment="1">
      <alignment horizontal="center" vertical="center"/>
    </xf>
    <xf numFmtId="168" fontId="101" fillId="0" borderId="0" xfId="1" applyFont="1" applyFill="1" applyBorder="1" applyAlignment="1">
      <alignment horizontal="center" vertical="center"/>
    </xf>
    <xf numFmtId="168" fontId="100" fillId="0" borderId="23" xfId="1" applyFont="1" applyFill="1" applyBorder="1" applyAlignment="1">
      <alignment horizontal="center" vertical="center"/>
    </xf>
    <xf numFmtId="173" fontId="101" fillId="0" borderId="22" xfId="1" applyNumberFormat="1" applyFont="1" applyFill="1" applyBorder="1" applyAlignment="1">
      <alignment horizontal="center"/>
    </xf>
    <xf numFmtId="168" fontId="101" fillId="0" borderId="34" xfId="1" applyFont="1" applyFill="1" applyBorder="1" applyAlignment="1">
      <alignment vertical="center"/>
    </xf>
    <xf numFmtId="168" fontId="101" fillId="0" borderId="23" xfId="1" applyFont="1" applyFill="1" applyBorder="1" applyAlignment="1">
      <alignment horizontal="left" vertical="center"/>
    </xf>
    <xf numFmtId="168" fontId="101" fillId="0" borderId="23" xfId="1" applyFont="1" applyFill="1" applyBorder="1" applyAlignment="1">
      <alignment horizontal="center" vertical="center"/>
    </xf>
    <xf numFmtId="173" fontId="100" fillId="0" borderId="22" xfId="1" applyNumberFormat="1" applyFont="1" applyFill="1" applyBorder="1" applyAlignment="1">
      <alignment horizontal="center"/>
    </xf>
    <xf numFmtId="168" fontId="100" fillId="0" borderId="23" xfId="1" applyFont="1" applyFill="1" applyBorder="1" applyAlignment="1">
      <alignment horizontal="left" vertical="center"/>
    </xf>
    <xf numFmtId="168" fontId="100" fillId="0" borderId="22" xfId="1" applyFont="1" applyFill="1" applyBorder="1" applyAlignment="1">
      <alignment horizontal="center" vertical="center"/>
    </xf>
    <xf numFmtId="168" fontId="100" fillId="0" borderId="34" xfId="1" applyFont="1" applyFill="1" applyBorder="1" applyAlignment="1">
      <alignment vertical="center"/>
    </xf>
    <xf numFmtId="168" fontId="100" fillId="0" borderId="34" xfId="1" applyFont="1" applyFill="1" applyBorder="1" applyAlignment="1">
      <alignment horizontal="left" vertical="center"/>
    </xf>
    <xf numFmtId="168" fontId="101" fillId="0" borderId="34" xfId="1" applyFont="1" applyFill="1" applyBorder="1" applyAlignment="1">
      <alignment horizontal="left" vertical="center"/>
    </xf>
    <xf numFmtId="173" fontId="101" fillId="0" borderId="6" xfId="1" applyNumberFormat="1" applyFont="1" applyFill="1" applyBorder="1" applyAlignment="1">
      <alignment horizontal="center"/>
    </xf>
    <xf numFmtId="168" fontId="101" fillId="0" borderId="55" xfId="1" applyFont="1" applyFill="1" applyBorder="1" applyAlignment="1">
      <alignment horizontal="left" vertical="center"/>
    </xf>
    <xf numFmtId="168" fontId="101" fillId="0" borderId="6" xfId="1" applyFont="1" applyFill="1" applyBorder="1" applyAlignment="1">
      <alignment horizontal="left" vertical="center"/>
    </xf>
    <xf numFmtId="168" fontId="101" fillId="0" borderId="4" xfId="1" applyFont="1" applyFill="1" applyBorder="1" applyAlignment="1">
      <alignment vertical="center"/>
    </xf>
    <xf numFmtId="168" fontId="101" fillId="0" borderId="8" xfId="1" applyFont="1" applyFill="1" applyBorder="1" applyAlignment="1">
      <alignment horizontal="center" vertical="center"/>
    </xf>
    <xf numFmtId="173" fontId="101" fillId="0" borderId="8" xfId="1" applyNumberFormat="1" applyFont="1" applyFill="1" applyBorder="1" applyAlignment="1">
      <alignment horizontal="center"/>
    </xf>
    <xf numFmtId="168" fontId="101" fillId="0" borderId="36" xfId="1" applyFont="1" applyFill="1" applyBorder="1" applyAlignment="1">
      <alignment horizontal="left" vertical="center"/>
    </xf>
    <xf numFmtId="168" fontId="101" fillId="0" borderId="8" xfId="1" applyFont="1" applyFill="1" applyBorder="1" applyAlignment="1">
      <alignment horizontal="left" vertical="center"/>
    </xf>
    <xf numFmtId="176" fontId="100" fillId="0" borderId="53" xfId="1" applyNumberFormat="1" applyFont="1" applyFill="1" applyBorder="1" applyAlignment="1"/>
    <xf numFmtId="168" fontId="100" fillId="0" borderId="9" xfId="1" applyFont="1" applyFill="1" applyBorder="1" applyAlignment="1">
      <alignment horizontal="left" vertical="center"/>
    </xf>
    <xf numFmtId="168" fontId="101" fillId="0" borderId="7" xfId="1" applyFont="1" applyFill="1" applyBorder="1" applyAlignment="1">
      <alignment vertical="center"/>
    </xf>
    <xf numFmtId="171" fontId="100" fillId="0" borderId="6" xfId="0" applyNumberFormat="1" applyFont="1" applyFill="1" applyBorder="1" applyAlignment="1">
      <alignment horizontal="center"/>
    </xf>
    <xf numFmtId="0" fontId="100" fillId="0" borderId="6" xfId="0" applyFont="1" applyFill="1" applyBorder="1"/>
    <xf numFmtId="183" fontId="101" fillId="0" borderId="6" xfId="1" applyNumberFormat="1" applyFont="1" applyFill="1" applyBorder="1" applyAlignment="1">
      <alignment horizontal="center" vertical="center"/>
    </xf>
    <xf numFmtId="168" fontId="101" fillId="0" borderId="6" xfId="1" applyFont="1" applyFill="1" applyBorder="1" applyAlignment="1">
      <alignment vertical="center"/>
    </xf>
    <xf numFmtId="168" fontId="100" fillId="0" borderId="6" xfId="1" applyFont="1" applyFill="1" applyBorder="1" applyAlignment="1">
      <alignment horizontal="center"/>
    </xf>
    <xf numFmtId="0" fontId="101" fillId="0" borderId="6" xfId="0" applyFont="1" applyFill="1" applyBorder="1" applyAlignment="1">
      <alignment horizontal="center" vertical="center"/>
    </xf>
    <xf numFmtId="2" fontId="101" fillId="0" borderId="6" xfId="0" applyNumberFormat="1" applyFont="1" applyFill="1" applyBorder="1" applyAlignment="1">
      <alignment horizontal="center"/>
    </xf>
    <xf numFmtId="0" fontId="101" fillId="0" borderId="6" xfId="0" applyFont="1" applyFill="1" applyBorder="1"/>
    <xf numFmtId="183" fontId="101" fillId="0" borderId="6" xfId="5" applyNumberFormat="1" applyFont="1" applyFill="1" applyBorder="1" applyAlignment="1">
      <alignment horizontal="center"/>
    </xf>
    <xf numFmtId="0" fontId="101" fillId="0" borderId="6" xfId="0" applyFont="1" applyFill="1" applyBorder="1" applyAlignment="1">
      <alignment vertical="center"/>
    </xf>
    <xf numFmtId="168" fontId="101" fillId="0" borderId="6" xfId="1" applyFont="1" applyFill="1" applyBorder="1" applyAlignment="1">
      <alignment horizontal="center"/>
    </xf>
    <xf numFmtId="0" fontId="101" fillId="0" borderId="6" xfId="0" applyFont="1" applyFill="1" applyBorder="1" applyAlignment="1">
      <alignment horizontal="center"/>
    </xf>
    <xf numFmtId="2" fontId="100" fillId="0" borderId="6" xfId="0" applyNumberFormat="1" applyFont="1" applyFill="1" applyBorder="1" applyAlignment="1">
      <alignment horizontal="center" vertical="center"/>
    </xf>
    <xf numFmtId="0" fontId="100" fillId="0" borderId="6" xfId="0" applyFont="1" applyFill="1" applyBorder="1" applyAlignment="1">
      <alignment vertical="center"/>
    </xf>
    <xf numFmtId="2" fontId="100" fillId="0" borderId="6" xfId="0" applyNumberFormat="1" applyFont="1" applyFill="1" applyBorder="1" applyAlignment="1">
      <alignment horizontal="center"/>
    </xf>
    <xf numFmtId="183" fontId="101" fillId="0" borderId="6" xfId="4" applyNumberFormat="1" applyFont="1" applyFill="1" applyBorder="1"/>
    <xf numFmtId="183" fontId="101" fillId="0" borderId="6" xfId="20" applyNumberFormat="1" applyFont="1" applyFill="1" applyBorder="1"/>
    <xf numFmtId="0" fontId="101" fillId="0" borderId="6" xfId="0" applyFont="1" applyFill="1" applyBorder="1" applyAlignment="1">
      <alignment horizontal="left"/>
    </xf>
    <xf numFmtId="183" fontId="101" fillId="0" borderId="6" xfId="20" applyNumberFormat="1" applyFont="1" applyFill="1" applyBorder="1" applyAlignment="1">
      <alignment horizontal="center"/>
    </xf>
    <xf numFmtId="0" fontId="100" fillId="0" borderId="6" xfId="0" applyFont="1" applyFill="1" applyBorder="1" applyAlignment="1">
      <alignment horizontal="center" vertical="center"/>
    </xf>
    <xf numFmtId="0" fontId="102" fillId="0" borderId="6" xfId="0" applyFont="1" applyFill="1" applyBorder="1" applyAlignment="1">
      <alignment vertical="center"/>
    </xf>
    <xf numFmtId="173" fontId="101" fillId="0" borderId="6" xfId="0" applyNumberFormat="1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vertical="center"/>
    </xf>
    <xf numFmtId="183" fontId="101" fillId="0" borderId="8" xfId="1" applyNumberFormat="1" applyFont="1" applyFill="1" applyBorder="1" applyAlignment="1">
      <alignment horizontal="center" vertical="center"/>
    </xf>
    <xf numFmtId="168" fontId="101" fillId="0" borderId="8" xfId="1" applyFont="1" applyFill="1" applyBorder="1" applyAlignment="1">
      <alignment vertical="center"/>
    </xf>
    <xf numFmtId="0" fontId="100" fillId="0" borderId="53" xfId="0" applyFont="1" applyFill="1" applyBorder="1" applyAlignment="1">
      <alignment horizontal="right" vertical="center"/>
    </xf>
    <xf numFmtId="0" fontId="100" fillId="0" borderId="53" xfId="0" quotePrefix="1" applyFont="1" applyFill="1" applyBorder="1" applyAlignment="1">
      <alignment horizontal="center" vertical="center"/>
    </xf>
    <xf numFmtId="0" fontId="100" fillId="0" borderId="53" xfId="0" quotePrefix="1" applyFont="1" applyFill="1" applyBorder="1" applyAlignment="1">
      <alignment vertical="center"/>
    </xf>
    <xf numFmtId="183" fontId="101" fillId="0" borderId="53" xfId="1" applyNumberFormat="1" applyFont="1" applyFill="1" applyBorder="1" applyAlignment="1">
      <alignment horizontal="center" vertical="center"/>
    </xf>
    <xf numFmtId="3" fontId="101" fillId="0" borderId="53" xfId="0" applyNumberFormat="1" applyFont="1" applyFill="1" applyBorder="1" applyAlignment="1">
      <alignment horizontal="center" vertical="center"/>
    </xf>
    <xf numFmtId="168" fontId="101" fillId="0" borderId="53" xfId="1" applyFont="1" applyFill="1" applyBorder="1" applyAlignment="1">
      <alignment horizontal="center" vertical="center"/>
    </xf>
    <xf numFmtId="168" fontId="101" fillId="0" borderId="53" xfId="1" applyFont="1" applyFill="1" applyBorder="1" applyAlignment="1">
      <alignment vertical="center"/>
    </xf>
    <xf numFmtId="0" fontId="101" fillId="0" borderId="0" xfId="0" applyFont="1" applyFill="1" applyAlignment="1">
      <alignment vertical="center"/>
    </xf>
    <xf numFmtId="0" fontId="100" fillId="0" borderId="6" xfId="0" applyFont="1" applyFill="1" applyBorder="1" applyAlignment="1">
      <alignment horizontal="right" vertical="center"/>
    </xf>
    <xf numFmtId="0" fontId="100" fillId="0" borderId="6" xfId="0" quotePrefix="1" applyFont="1" applyFill="1" applyBorder="1" applyAlignment="1">
      <alignment horizontal="center" vertical="center"/>
    </xf>
    <xf numFmtId="0" fontId="100" fillId="0" borderId="6" xfId="0" quotePrefix="1" applyFont="1" applyFill="1" applyBorder="1" applyAlignment="1">
      <alignment vertical="center"/>
    </xf>
    <xf numFmtId="183" fontId="100" fillId="0" borderId="6" xfId="0" applyNumberFormat="1" applyFont="1" applyFill="1" applyBorder="1" applyAlignment="1">
      <alignment horizontal="center" vertical="center"/>
    </xf>
    <xf numFmtId="164" fontId="100" fillId="0" borderId="6" xfId="14" applyNumberFormat="1" applyFont="1" applyFill="1" applyBorder="1" applyAlignment="1">
      <alignment vertical="center"/>
    </xf>
    <xf numFmtId="169" fontId="100" fillId="0" borderId="6" xfId="0" applyNumberFormat="1" applyFont="1" applyFill="1" applyBorder="1" applyAlignment="1">
      <alignment vertical="center"/>
    </xf>
    <xf numFmtId="169" fontId="100" fillId="0" borderId="6" xfId="14" applyNumberFormat="1" applyFont="1" applyFill="1" applyBorder="1" applyAlignment="1">
      <alignment vertical="center"/>
    </xf>
    <xf numFmtId="0" fontId="100" fillId="0" borderId="0" xfId="0" applyFont="1" applyFill="1" applyAlignment="1">
      <alignment vertical="center"/>
    </xf>
    <xf numFmtId="0" fontId="101" fillId="0" borderId="6" xfId="0" applyFont="1" applyFill="1" applyBorder="1" applyAlignment="1">
      <alignment horizontal="right" vertical="center"/>
    </xf>
    <xf numFmtId="0" fontId="101" fillId="0" borderId="6" xfId="0" quotePrefix="1" applyFont="1" applyFill="1" applyBorder="1" applyAlignment="1">
      <alignment vertical="center"/>
    </xf>
    <xf numFmtId="183" fontId="101" fillId="0" borderId="6" xfId="1" applyNumberFormat="1" applyFont="1" applyFill="1" applyBorder="1" applyAlignment="1">
      <alignment vertical="center"/>
    </xf>
    <xf numFmtId="3" fontId="101" fillId="0" borderId="6" xfId="0" applyNumberFormat="1" applyFont="1" applyFill="1" applyBorder="1" applyAlignment="1">
      <alignment horizontal="center" vertical="center"/>
    </xf>
    <xf numFmtId="183" fontId="101" fillId="0" borderId="6" xfId="0" applyNumberFormat="1" applyFont="1" applyFill="1" applyBorder="1" applyAlignment="1">
      <alignment horizontal="center" vertical="center"/>
    </xf>
    <xf numFmtId="164" fontId="101" fillId="0" borderId="6" xfId="1" applyNumberFormat="1" applyFont="1" applyFill="1" applyBorder="1" applyAlignment="1">
      <alignment vertical="center"/>
    </xf>
    <xf numFmtId="183" fontId="100" fillId="0" borderId="6" xfId="14" applyNumberFormat="1" applyFont="1" applyFill="1" applyBorder="1" applyAlignment="1">
      <alignment horizontal="center" vertical="center"/>
    </xf>
    <xf numFmtId="3" fontId="100" fillId="0" borderId="6" xfId="0" applyNumberFormat="1" applyFont="1" applyFill="1" applyBorder="1" applyAlignment="1">
      <alignment horizontal="center" vertical="center"/>
    </xf>
    <xf numFmtId="168" fontId="100" fillId="0" borderId="6" xfId="1" applyFont="1" applyFill="1" applyBorder="1" applyAlignment="1">
      <alignment vertical="center"/>
    </xf>
    <xf numFmtId="0" fontId="101" fillId="0" borderId="55" xfId="0" quotePrefix="1" applyFont="1" applyFill="1" applyBorder="1" applyAlignment="1">
      <alignment vertical="center"/>
    </xf>
    <xf numFmtId="0" fontId="101" fillId="0" borderId="8" xfId="0" applyFont="1" applyFill="1" applyBorder="1" applyAlignment="1">
      <alignment horizontal="right" vertical="center"/>
    </xf>
    <xf numFmtId="168" fontId="100" fillId="0" borderId="8" xfId="1" applyFont="1" applyFill="1" applyBorder="1" applyAlignment="1">
      <alignment horizontal="left"/>
    </xf>
    <xf numFmtId="173" fontId="100" fillId="0" borderId="53" xfId="1" applyNumberFormat="1" applyFont="1" applyFill="1" applyBorder="1" applyAlignment="1">
      <alignment vertical="center"/>
    </xf>
    <xf numFmtId="0" fontId="100" fillId="0" borderId="53" xfId="0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vertical="center"/>
    </xf>
    <xf numFmtId="183" fontId="100" fillId="0" borderId="53" xfId="0" applyNumberFormat="1" applyFont="1" applyFill="1" applyBorder="1" applyAlignment="1">
      <alignment horizontal="center" vertical="center"/>
    </xf>
    <xf numFmtId="4" fontId="100" fillId="0" borderId="53" xfId="4" applyNumberFormat="1" applyFont="1" applyFill="1" applyBorder="1" applyAlignment="1">
      <alignment vertical="center"/>
    </xf>
    <xf numFmtId="165" fontId="100" fillId="0" borderId="53" xfId="4" applyNumberFormat="1" applyFont="1" applyFill="1" applyBorder="1" applyAlignment="1">
      <alignment vertical="center"/>
    </xf>
    <xf numFmtId="168" fontId="100" fillId="0" borderId="6" xfId="1" applyFont="1" applyFill="1" applyBorder="1" applyAlignment="1">
      <alignment horizontal="center" vertical="center"/>
    </xf>
    <xf numFmtId="4" fontId="101" fillId="0" borderId="6" xfId="4" applyNumberFormat="1" applyFont="1" applyFill="1" applyBorder="1" applyAlignment="1">
      <alignment vertical="center"/>
    </xf>
    <xf numFmtId="165" fontId="101" fillId="0" borderId="6" xfId="4" applyNumberFormat="1" applyFont="1" applyFill="1" applyBorder="1" applyAlignment="1">
      <alignment vertical="center"/>
    </xf>
    <xf numFmtId="176" fontId="101" fillId="0" borderId="6" xfId="1" applyNumberFormat="1" applyFont="1" applyFill="1" applyBorder="1" applyAlignment="1">
      <alignment horizontal="center" vertical="center"/>
    </xf>
    <xf numFmtId="168" fontId="100" fillId="0" borderId="6" xfId="1" applyFont="1" applyFill="1" applyBorder="1" applyAlignment="1">
      <alignment horizontal="left" vertical="center"/>
    </xf>
    <xf numFmtId="0" fontId="74" fillId="0" borderId="55" xfId="0" applyFont="1" applyFill="1" applyBorder="1" applyAlignment="1">
      <alignment vertical="center"/>
    </xf>
    <xf numFmtId="183" fontId="101" fillId="0" borderId="6" xfId="4" applyNumberFormat="1" applyFont="1" applyFill="1" applyBorder="1" applyAlignment="1">
      <alignment horizontal="center"/>
    </xf>
    <xf numFmtId="169" fontId="101" fillId="0" borderId="6" xfId="0" applyNumberFormat="1" applyFont="1" applyFill="1" applyBorder="1" applyAlignment="1">
      <alignment horizontal="center" vertical="center"/>
    </xf>
    <xf numFmtId="165" fontId="101" fillId="0" borderId="6" xfId="0" applyNumberFormat="1" applyFont="1" applyFill="1" applyBorder="1" applyAlignment="1">
      <alignment horizontal="right" vertical="center"/>
    </xf>
    <xf numFmtId="173" fontId="100" fillId="0" borderId="53" xfId="1" applyNumberFormat="1" applyFont="1" applyFill="1" applyBorder="1" applyAlignment="1">
      <alignment horizontal="center" vertical="center"/>
    </xf>
    <xf numFmtId="183" fontId="101" fillId="0" borderId="53" xfId="0" applyNumberFormat="1" applyFont="1" applyFill="1" applyBorder="1" applyAlignment="1">
      <alignment horizontal="center" vertical="center"/>
    </xf>
    <xf numFmtId="169" fontId="101" fillId="0" borderId="53" xfId="14" applyNumberFormat="1" applyFont="1" applyFill="1" applyBorder="1" applyAlignment="1">
      <alignment vertical="center"/>
    </xf>
    <xf numFmtId="169" fontId="101" fillId="0" borderId="53" xfId="1" applyNumberFormat="1" applyFont="1" applyFill="1" applyBorder="1" applyAlignment="1">
      <alignment vertical="center"/>
    </xf>
    <xf numFmtId="170" fontId="101" fillId="0" borderId="6" xfId="1" applyNumberFormat="1" applyFont="1" applyFill="1" applyBorder="1" applyAlignment="1">
      <alignment vertical="center"/>
    </xf>
    <xf numFmtId="170" fontId="101" fillId="0" borderId="6" xfId="1" applyNumberFormat="1" applyFont="1" applyFill="1" applyBorder="1" applyAlignment="1">
      <alignment horizontal="center" vertical="center"/>
    </xf>
    <xf numFmtId="170" fontId="101" fillId="0" borderId="6" xfId="0" applyNumberFormat="1" applyFont="1" applyFill="1" applyBorder="1" applyAlignment="1">
      <alignment vertical="center"/>
    </xf>
    <xf numFmtId="0" fontId="101" fillId="0" borderId="6" xfId="0" quotePrefix="1" applyFont="1" applyFill="1" applyBorder="1" applyAlignment="1">
      <alignment horizontal="center" vertical="center"/>
    </xf>
    <xf numFmtId="168" fontId="101" fillId="0" borderId="6" xfId="1" applyFont="1" applyFill="1" applyBorder="1" applyAlignment="1">
      <alignment horizontal="right" vertical="center"/>
    </xf>
    <xf numFmtId="173" fontId="101" fillId="0" borderId="0" xfId="0" applyNumberFormat="1" applyFont="1" applyFill="1" applyAlignment="1">
      <alignment horizontal="center"/>
    </xf>
    <xf numFmtId="165" fontId="71" fillId="0" borderId="0" xfId="71" applyFont="1" applyFill="1" applyAlignment="1">
      <alignment horizontal="left" vertical="center"/>
    </xf>
    <xf numFmtId="0" fontId="72" fillId="0" borderId="0" xfId="0" applyFont="1" applyFill="1"/>
    <xf numFmtId="0" fontId="72" fillId="0" borderId="0" xfId="221" applyFont="1" applyFill="1" applyAlignment="1">
      <alignment horizontal="center" vertical="center"/>
    </xf>
    <xf numFmtId="165" fontId="72" fillId="0" borderId="0" xfId="72" applyFont="1" applyFill="1" applyAlignment="1">
      <alignment horizontal="center"/>
    </xf>
    <xf numFmtId="165" fontId="72" fillId="0" borderId="0" xfId="72" applyFont="1" applyFill="1" applyAlignment="1">
      <alignment vertical="center"/>
    </xf>
    <xf numFmtId="165" fontId="72" fillId="0" borderId="0" xfId="71" applyFont="1" applyFill="1" applyAlignment="1">
      <alignment vertical="center" wrapText="1"/>
    </xf>
    <xf numFmtId="0" fontId="71" fillId="0" borderId="0" xfId="0" applyFont="1" applyFill="1" applyAlignment="1"/>
    <xf numFmtId="168" fontId="72" fillId="0" borderId="0" xfId="1" applyFont="1" applyFill="1" applyAlignment="1">
      <alignment horizontal="center"/>
    </xf>
    <xf numFmtId="168" fontId="72" fillId="0" borderId="0" xfId="1" applyFont="1" applyFill="1" applyAlignment="1">
      <alignment horizontal="left"/>
    </xf>
    <xf numFmtId="168" fontId="72" fillId="0" borderId="0" xfId="1" applyFont="1" applyFill="1"/>
    <xf numFmtId="168" fontId="100" fillId="0" borderId="0" xfId="1" applyFont="1" applyFill="1"/>
    <xf numFmtId="168" fontId="100" fillId="0" borderId="0" xfId="1" applyFont="1" applyFill="1" applyAlignment="1">
      <alignment vertical="center" wrapText="1"/>
    </xf>
    <xf numFmtId="173" fontId="100" fillId="0" borderId="0" xfId="1" applyNumberFormat="1" applyFont="1" applyFill="1" applyAlignment="1">
      <alignment horizontal="center" vertical="center" wrapText="1"/>
    </xf>
    <xf numFmtId="168" fontId="100" fillId="0" borderId="0" xfId="1" applyFont="1" applyFill="1" applyAlignment="1">
      <alignment horizontal="center" vertical="center" wrapText="1"/>
    </xf>
    <xf numFmtId="168" fontId="100" fillId="0" borderId="0" xfId="1" applyFont="1" applyFill="1" applyAlignment="1">
      <alignment horizontal="center"/>
    </xf>
    <xf numFmtId="168" fontId="101" fillId="0" borderId="0" xfId="1" applyFont="1" applyFill="1" applyAlignment="1">
      <alignment horizontal="center" vertical="center"/>
    </xf>
    <xf numFmtId="173" fontId="101" fillId="0" borderId="0" xfId="1" applyNumberFormat="1" applyFont="1" applyFill="1" applyAlignment="1">
      <alignment horizontal="center"/>
    </xf>
    <xf numFmtId="168" fontId="101" fillId="0" borderId="3" xfId="1" applyFont="1" applyFill="1" applyBorder="1" applyAlignment="1">
      <alignment horizontal="center" vertical="center"/>
    </xf>
    <xf numFmtId="168" fontId="101" fillId="0" borderId="1" xfId="1" applyFont="1" applyFill="1" applyBorder="1" applyAlignment="1">
      <alignment vertical="center"/>
    </xf>
    <xf numFmtId="168" fontId="101" fillId="0" borderId="2" xfId="1" applyFont="1" applyFill="1" applyBorder="1" applyAlignment="1">
      <alignment vertical="center"/>
    </xf>
    <xf numFmtId="168" fontId="70" fillId="0" borderId="7" xfId="1" applyFont="1" applyFill="1" applyBorder="1" applyAlignment="1">
      <alignment horizontal="center"/>
    </xf>
    <xf numFmtId="168" fontId="74" fillId="0" borderId="57" xfId="1" applyFont="1" applyFill="1" applyBorder="1" applyAlignment="1">
      <alignment vertical="center"/>
    </xf>
    <xf numFmtId="168" fontId="74" fillId="0" borderId="58" xfId="1" applyFont="1" applyFill="1" applyBorder="1" applyAlignment="1">
      <alignment vertical="center"/>
    </xf>
    <xf numFmtId="168" fontId="74" fillId="0" borderId="61" xfId="1" applyFont="1" applyFill="1" applyBorder="1" applyAlignment="1">
      <alignment vertical="center"/>
    </xf>
    <xf numFmtId="173" fontId="70" fillId="0" borderId="6" xfId="0" applyNumberFormat="1" applyFont="1" applyFill="1" applyBorder="1" applyAlignment="1">
      <alignment horizontal="center" vertical="center"/>
    </xf>
    <xf numFmtId="173" fontId="74" fillId="0" borderId="6" xfId="1" applyNumberFormat="1" applyFont="1" applyFill="1" applyBorder="1" applyAlignment="1">
      <alignment horizontal="center" vertical="center"/>
    </xf>
    <xf numFmtId="173" fontId="74" fillId="0" borderId="6" xfId="1" applyNumberFormat="1" applyFont="1" applyFill="1" applyBorder="1" applyAlignment="1">
      <alignment horizontal="center"/>
    </xf>
    <xf numFmtId="168" fontId="74" fillId="46" borderId="0" xfId="1" applyFont="1" applyFill="1"/>
    <xf numFmtId="168" fontId="72" fillId="46" borderId="0" xfId="1" applyFont="1" applyFill="1"/>
    <xf numFmtId="4" fontId="75" fillId="0" borderId="6" xfId="210" applyNumberFormat="1" applyFont="1" applyFill="1" applyBorder="1" applyAlignment="1">
      <alignment horizontal="center"/>
    </xf>
    <xf numFmtId="0" fontId="76" fillId="0" borderId="56" xfId="137" applyFont="1" applyFill="1" applyBorder="1" applyAlignment="1">
      <alignment horizontal="center" vertical="center"/>
    </xf>
    <xf numFmtId="49" fontId="70" fillId="0" borderId="6" xfId="1" applyNumberFormat="1" applyFont="1" applyFill="1" applyBorder="1" applyAlignment="1">
      <alignment horizontal="center" vertical="center"/>
    </xf>
    <xf numFmtId="168" fontId="74" fillId="46" borderId="0" xfId="1" applyFont="1" applyFill="1" applyAlignment="1">
      <alignment vertical="center"/>
    </xf>
    <xf numFmtId="168" fontId="70" fillId="46" borderId="0" xfId="1" applyFont="1" applyFill="1" applyAlignment="1">
      <alignment vertical="center"/>
    </xf>
    <xf numFmtId="168" fontId="74" fillId="47" borderId="0" xfId="1" applyFont="1" applyFill="1" applyAlignment="1">
      <alignment vertical="center"/>
    </xf>
    <xf numFmtId="168" fontId="70" fillId="46" borderId="0" xfId="1" applyFont="1" applyFill="1"/>
    <xf numFmtId="168" fontId="70" fillId="46" borderId="59" xfId="1" applyFont="1" applyFill="1" applyBorder="1" applyAlignment="1">
      <alignment vertical="center"/>
    </xf>
    <xf numFmtId="0" fontId="70" fillId="46" borderId="0" xfId="0" applyFont="1" applyFill="1" applyAlignment="1">
      <alignment vertical="center"/>
    </xf>
    <xf numFmtId="168" fontId="70" fillId="47" borderId="0" xfId="1" applyFont="1" applyFill="1" applyAlignment="1">
      <alignment vertical="center"/>
    </xf>
    <xf numFmtId="168" fontId="105" fillId="0" borderId="0" xfId="1" applyFont="1"/>
    <xf numFmtId="0" fontId="105" fillId="0" borderId="0" xfId="0" applyFont="1"/>
    <xf numFmtId="0" fontId="106" fillId="0" borderId="0" xfId="0" applyFont="1"/>
    <xf numFmtId="168" fontId="106" fillId="0" borderId="0" xfId="1" applyFont="1"/>
    <xf numFmtId="0" fontId="74" fillId="46" borderId="0" xfId="0" applyFont="1" applyFill="1" applyAlignment="1">
      <alignment vertical="center"/>
    </xf>
    <xf numFmtId="0" fontId="76" fillId="0" borderId="0" xfId="23" applyFont="1" applyBorder="1"/>
    <xf numFmtId="0" fontId="76" fillId="0" borderId="0" xfId="0" applyFont="1" applyBorder="1"/>
    <xf numFmtId="168" fontId="76" fillId="0" borderId="0" xfId="1" applyFont="1" applyBorder="1" applyAlignment="1">
      <alignment horizontal="center"/>
    </xf>
    <xf numFmtId="0" fontId="75" fillId="0" borderId="0" xfId="210" applyFont="1" applyBorder="1" applyAlignment="1">
      <alignment horizontal="center"/>
    </xf>
    <xf numFmtId="0" fontId="76" fillId="0" borderId="0" xfId="210" applyFont="1" applyBorder="1" applyAlignment="1">
      <alignment horizontal="center"/>
    </xf>
    <xf numFmtId="165" fontId="76" fillId="0" borderId="0" xfId="210" applyNumberFormat="1" applyFont="1" applyBorder="1"/>
    <xf numFmtId="168" fontId="75" fillId="0" borderId="0" xfId="1" applyFont="1" applyBorder="1"/>
    <xf numFmtId="0" fontId="75" fillId="0" borderId="0" xfId="210" applyFont="1" applyBorder="1"/>
    <xf numFmtId="0" fontId="76" fillId="0" borderId="0" xfId="210" applyFont="1" applyBorder="1"/>
    <xf numFmtId="0" fontId="75" fillId="0" borderId="0" xfId="0" applyFont="1" applyBorder="1" applyAlignment="1">
      <alignment horizontal="justify" vertical="center"/>
    </xf>
    <xf numFmtId="4" fontId="76" fillId="0" borderId="0" xfId="210" applyNumberFormat="1" applyFont="1" applyBorder="1"/>
    <xf numFmtId="0" fontId="100" fillId="0" borderId="0" xfId="0" applyFont="1" applyFill="1" applyBorder="1"/>
    <xf numFmtId="0" fontId="100" fillId="46" borderId="0" xfId="0" applyFont="1" applyFill="1" applyAlignment="1">
      <alignment vertical="center"/>
    </xf>
    <xf numFmtId="168" fontId="101" fillId="46" borderId="0" xfId="1" applyFont="1" applyFill="1" applyAlignment="1">
      <alignment vertical="center"/>
    </xf>
    <xf numFmtId="178" fontId="101" fillId="0" borderId="6" xfId="1" applyNumberFormat="1" applyFont="1" applyFill="1" applyBorder="1" applyAlignment="1">
      <alignment horizontal="left" vertical="center"/>
    </xf>
    <xf numFmtId="168" fontId="100" fillId="0" borderId="8" xfId="1" applyFont="1" applyFill="1" applyBorder="1" applyAlignment="1">
      <alignment horizontal="center"/>
    </xf>
    <xf numFmtId="168" fontId="100" fillId="0" borderId="53" xfId="1" applyFont="1" applyFill="1" applyBorder="1" applyAlignment="1">
      <alignment horizontal="center"/>
    </xf>
    <xf numFmtId="168" fontId="101" fillId="0" borderId="6" xfId="0" applyNumberFormat="1" applyFont="1" applyFill="1" applyBorder="1" applyAlignment="1">
      <alignment vertical="center"/>
    </xf>
    <xf numFmtId="173" fontId="70" fillId="0" borderId="53" xfId="1" applyNumberFormat="1" applyFont="1" applyFill="1" applyBorder="1" applyAlignment="1">
      <alignment horizontal="center"/>
    </xf>
    <xf numFmtId="168" fontId="70" fillId="0" borderId="67" xfId="1" applyFont="1" applyFill="1" applyBorder="1" applyAlignment="1">
      <alignment horizontal="center"/>
    </xf>
    <xf numFmtId="183" fontId="100" fillId="0" borderId="0" xfId="0" applyNumberFormat="1" applyFont="1" applyFill="1" applyAlignment="1">
      <alignment horizontal="center"/>
    </xf>
    <xf numFmtId="183" fontId="100" fillId="0" borderId="19" xfId="0" applyNumberFormat="1" applyFont="1" applyFill="1" applyBorder="1" applyAlignment="1">
      <alignment horizontal="center"/>
    </xf>
    <xf numFmtId="168" fontId="101" fillId="0" borderId="21" xfId="1" applyFont="1" applyFill="1" applyBorder="1" applyAlignment="1">
      <alignment horizontal="center"/>
    </xf>
    <xf numFmtId="168" fontId="100" fillId="0" borderId="27" xfId="1" applyFont="1" applyFill="1" applyBorder="1" applyAlignment="1">
      <alignment horizontal="left"/>
    </xf>
    <xf numFmtId="183" fontId="100" fillId="0" borderId="22" xfId="1" applyNumberFormat="1" applyFont="1" applyFill="1" applyBorder="1" applyAlignment="1">
      <alignment horizontal="center"/>
    </xf>
    <xf numFmtId="168" fontId="100" fillId="0" borderId="22" xfId="1" applyFont="1" applyFill="1" applyBorder="1" applyAlignment="1">
      <alignment horizontal="center"/>
    </xf>
    <xf numFmtId="168" fontId="100" fillId="0" borderId="22" xfId="1" applyFont="1" applyFill="1" applyBorder="1"/>
    <xf numFmtId="168" fontId="101" fillId="0" borderId="23" xfId="1" applyFont="1" applyFill="1" applyBorder="1" applyAlignment="1">
      <alignment horizontal="left"/>
    </xf>
    <xf numFmtId="183" fontId="101" fillId="0" borderId="23" xfId="1" applyNumberFormat="1" applyFont="1" applyFill="1" applyBorder="1" applyAlignment="1">
      <alignment horizontal="center"/>
    </xf>
    <xf numFmtId="168" fontId="101" fillId="0" borderId="23" xfId="1" applyFont="1" applyFill="1" applyBorder="1" applyAlignment="1">
      <alignment horizontal="center"/>
    </xf>
    <xf numFmtId="168" fontId="101" fillId="0" borderId="23" xfId="1" applyFont="1" applyFill="1" applyBorder="1"/>
    <xf numFmtId="183" fontId="101" fillId="0" borderId="27" xfId="1" applyNumberFormat="1" applyFont="1" applyFill="1" applyBorder="1" applyAlignment="1">
      <alignment horizontal="center"/>
    </xf>
    <xf numFmtId="168" fontId="101" fillId="0" borderId="27" xfId="1" applyFont="1" applyFill="1" applyBorder="1" applyAlignment="1">
      <alignment horizontal="center"/>
    </xf>
    <xf numFmtId="168" fontId="100" fillId="0" borderId="6" xfId="1" applyFont="1" applyFill="1" applyBorder="1" applyAlignment="1">
      <alignment horizontal="left"/>
    </xf>
    <xf numFmtId="183" fontId="100" fillId="0" borderId="6" xfId="1" applyNumberFormat="1" applyFont="1" applyFill="1" applyBorder="1" applyAlignment="1">
      <alignment horizontal="center"/>
    </xf>
    <xf numFmtId="168" fontId="101" fillId="0" borderId="6" xfId="1" applyFont="1" applyFill="1" applyBorder="1" applyAlignment="1">
      <alignment horizontal="left"/>
    </xf>
    <xf numFmtId="183" fontId="101" fillId="0" borderId="6" xfId="1" applyNumberFormat="1" applyFont="1" applyFill="1" applyBorder="1" applyAlignment="1">
      <alignment horizontal="center"/>
    </xf>
    <xf numFmtId="168" fontId="107" fillId="0" borderId="6" xfId="1" applyFont="1" applyFill="1" applyBorder="1" applyAlignment="1">
      <alignment horizontal="left"/>
    </xf>
    <xf numFmtId="168" fontId="102" fillId="0" borderId="6" xfId="1" applyFont="1" applyFill="1" applyBorder="1" applyAlignment="1">
      <alignment horizontal="left"/>
    </xf>
    <xf numFmtId="176" fontId="100" fillId="0" borderId="6" xfId="1" applyNumberFormat="1" applyFont="1" applyFill="1" applyBorder="1" applyAlignment="1">
      <alignment horizontal="left"/>
    </xf>
    <xf numFmtId="168" fontId="101" fillId="0" borderId="5" xfId="1" applyFont="1" applyFill="1" applyBorder="1" applyAlignment="1">
      <alignment horizontal="left"/>
    </xf>
    <xf numFmtId="183" fontId="101" fillId="0" borderId="5" xfId="1" applyNumberFormat="1" applyFont="1" applyFill="1" applyBorder="1" applyAlignment="1">
      <alignment horizontal="center"/>
    </xf>
    <xf numFmtId="168" fontId="101" fillId="0" borderId="5" xfId="1" applyFont="1" applyFill="1" applyBorder="1" applyAlignment="1">
      <alignment horizontal="center"/>
    </xf>
    <xf numFmtId="168" fontId="101" fillId="0" borderId="5" xfId="1" applyFont="1" applyFill="1" applyBorder="1"/>
    <xf numFmtId="183" fontId="101" fillId="0" borderId="53" xfId="1" applyNumberFormat="1" applyFont="1" applyFill="1" applyBorder="1" applyAlignment="1">
      <alignment horizontal="center"/>
    </xf>
    <xf numFmtId="168" fontId="101" fillId="0" borderId="53" xfId="1" applyFont="1" applyFill="1" applyBorder="1" applyAlignment="1">
      <alignment horizontal="center"/>
    </xf>
    <xf numFmtId="168" fontId="101" fillId="0" borderId="53" xfId="1" applyFont="1" applyFill="1" applyBorder="1"/>
    <xf numFmtId="168" fontId="100" fillId="0" borderId="6" xfId="1" applyFont="1" applyFill="1" applyBorder="1"/>
    <xf numFmtId="168" fontId="101" fillId="0" borderId="6" xfId="1" applyFont="1" applyFill="1" applyBorder="1"/>
    <xf numFmtId="168" fontId="100" fillId="0" borderId="67" xfId="1" applyFont="1" applyFill="1" applyBorder="1" applyAlignment="1">
      <alignment horizontal="center"/>
    </xf>
    <xf numFmtId="183" fontId="100" fillId="0" borderId="67" xfId="1" applyNumberFormat="1" applyFont="1" applyFill="1" applyBorder="1" applyAlignment="1">
      <alignment horizontal="center"/>
    </xf>
    <xf numFmtId="168" fontId="101" fillId="0" borderId="67" xfId="1" applyFont="1" applyFill="1" applyBorder="1"/>
    <xf numFmtId="168" fontId="100" fillId="0" borderId="67" xfId="1" applyFont="1" applyFill="1" applyBorder="1"/>
    <xf numFmtId="168" fontId="102" fillId="0" borderId="6" xfId="1" applyFont="1" applyFill="1" applyBorder="1" applyAlignment="1">
      <alignment vertical="center"/>
    </xf>
    <xf numFmtId="183" fontId="74" fillId="0" borderId="6" xfId="1" applyNumberFormat="1" applyFont="1" applyFill="1" applyBorder="1" applyAlignment="1">
      <alignment horizontal="center" vertical="center"/>
    </xf>
    <xf numFmtId="168" fontId="108" fillId="0" borderId="6" xfId="1" applyFont="1" applyFill="1" applyBorder="1" applyAlignment="1">
      <alignment vertical="center"/>
    </xf>
    <xf numFmtId="168" fontId="74" fillId="0" borderId="6" xfId="1" applyFont="1" applyFill="1" applyBorder="1" applyAlignment="1">
      <alignment horizontal="left" vertical="center"/>
    </xf>
    <xf numFmtId="168" fontId="70" fillId="0" borderId="6" xfId="1" applyFont="1" applyFill="1" applyBorder="1" applyAlignment="1">
      <alignment vertical="center"/>
    </xf>
    <xf numFmtId="183" fontId="100" fillId="0" borderId="6" xfId="1" applyNumberFormat="1" applyFont="1" applyFill="1" applyBorder="1" applyAlignment="1">
      <alignment horizontal="center" vertical="center"/>
    </xf>
    <xf numFmtId="43" fontId="109" fillId="0" borderId="6" xfId="188" applyFont="1" applyFill="1" applyBorder="1" applyAlignment="1">
      <alignment horizontal="center" vertical="center"/>
    </xf>
    <xf numFmtId="167" fontId="109" fillId="0" borderId="6" xfId="4" applyFont="1" applyFill="1" applyBorder="1" applyAlignment="1">
      <alignment horizontal="center" vertical="center"/>
    </xf>
    <xf numFmtId="49" fontId="100" fillId="0" borderId="6" xfId="1" applyNumberFormat="1" applyFont="1" applyFill="1" applyBorder="1" applyAlignment="1">
      <alignment horizontal="center" vertical="center"/>
    </xf>
    <xf numFmtId="168" fontId="100" fillId="0" borderId="8" xfId="1" applyFont="1" applyFill="1" applyBorder="1" applyAlignment="1">
      <alignment horizontal="left" vertical="center"/>
    </xf>
    <xf numFmtId="168" fontId="100" fillId="0" borderId="43" xfId="1" applyFont="1" applyFill="1" applyBorder="1" applyAlignment="1">
      <alignment vertical="center"/>
    </xf>
    <xf numFmtId="4" fontId="110" fillId="0" borderId="6" xfId="366" applyNumberFormat="1" applyFont="1" applyFill="1" applyBorder="1" applyAlignment="1">
      <alignment horizontal="left" vertical="center"/>
    </xf>
    <xf numFmtId="168" fontId="101" fillId="47" borderId="0" xfId="1" applyFont="1" applyFill="1" applyAlignment="1">
      <alignment vertical="center"/>
    </xf>
    <xf numFmtId="0" fontId="100" fillId="0" borderId="64" xfId="0" applyFont="1" applyFill="1" applyBorder="1"/>
    <xf numFmtId="0" fontId="101" fillId="0" borderId="64" xfId="0" applyFont="1" applyFill="1" applyBorder="1" applyAlignment="1">
      <alignment vertical="center"/>
    </xf>
    <xf numFmtId="0" fontId="101" fillId="0" borderId="6" xfId="0" applyFont="1" applyFill="1" applyBorder="1" applyAlignment="1">
      <alignment horizontal="left" vertical="center"/>
    </xf>
    <xf numFmtId="0" fontId="101" fillId="0" borderId="64" xfId="0" applyFont="1" applyFill="1" applyBorder="1"/>
    <xf numFmtId="183" fontId="101" fillId="0" borderId="6" xfId="5" applyNumberFormat="1" applyFont="1" applyFill="1" applyBorder="1"/>
    <xf numFmtId="168" fontId="101" fillId="0" borderId="5" xfId="1" applyFont="1" applyFill="1" applyBorder="1" applyAlignment="1">
      <alignment horizontal="center" vertical="center"/>
    </xf>
    <xf numFmtId="0" fontId="101" fillId="0" borderId="5" xfId="0" applyFont="1" applyFill="1" applyBorder="1" applyAlignment="1">
      <alignment horizontal="center" vertical="center"/>
    </xf>
    <xf numFmtId="0" fontId="101" fillId="0" borderId="5" xfId="0" applyFont="1" applyFill="1" applyBorder="1" applyAlignment="1">
      <alignment vertical="center"/>
    </xf>
    <xf numFmtId="183" fontId="101" fillId="0" borderId="5" xfId="1" applyNumberFormat="1" applyFont="1" applyFill="1" applyBorder="1" applyAlignment="1">
      <alignment horizontal="center" vertical="center"/>
    </xf>
    <xf numFmtId="168" fontId="101" fillId="0" borderId="5" xfId="1" applyFont="1" applyFill="1" applyBorder="1" applyAlignment="1">
      <alignment vertical="center"/>
    </xf>
    <xf numFmtId="183" fontId="101" fillId="0" borderId="6" xfId="14" applyNumberFormat="1" applyFont="1" applyFill="1" applyBorder="1" applyAlignment="1">
      <alignment vertical="center"/>
    </xf>
    <xf numFmtId="183" fontId="101" fillId="0" borderId="6" xfId="1" applyNumberFormat="1" applyFont="1" applyFill="1" applyBorder="1"/>
    <xf numFmtId="168" fontId="101" fillId="0" borderId="6" xfId="1" applyFont="1" applyFill="1" applyBorder="1" applyAlignment="1">
      <alignment horizontal="right"/>
    </xf>
    <xf numFmtId="183" fontId="101" fillId="0" borderId="8" xfId="4" applyNumberFormat="1" applyFont="1" applyFill="1" applyBorder="1" applyAlignment="1">
      <alignment horizontal="center"/>
    </xf>
    <xf numFmtId="169" fontId="101" fillId="0" borderId="8" xfId="0" applyNumberFormat="1" applyFont="1" applyFill="1" applyBorder="1" applyAlignment="1">
      <alignment horizontal="center" vertical="center"/>
    </xf>
    <xf numFmtId="165" fontId="101" fillId="0" borderId="8" xfId="4" applyNumberFormat="1" applyFont="1" applyFill="1" applyBorder="1" applyAlignment="1">
      <alignment vertical="center"/>
    </xf>
    <xf numFmtId="165" fontId="101" fillId="0" borderId="8" xfId="0" applyNumberFormat="1" applyFont="1" applyFill="1" applyBorder="1" applyAlignment="1">
      <alignment horizontal="right" vertical="center"/>
    </xf>
    <xf numFmtId="169" fontId="101" fillId="0" borderId="6" xfId="1" applyNumberFormat="1" applyFont="1" applyFill="1" applyBorder="1" applyAlignment="1">
      <alignment vertical="center"/>
    </xf>
    <xf numFmtId="167" fontId="109" fillId="0" borderId="6" xfId="4" quotePrefix="1" applyFont="1" applyFill="1" applyBorder="1" applyAlignment="1">
      <alignment horizontal="left" vertical="center"/>
    </xf>
    <xf numFmtId="3" fontId="109" fillId="0" borderId="6" xfId="372" applyNumberFormat="1" applyFont="1" applyFill="1" applyBorder="1" applyAlignment="1">
      <alignment horizontal="left" vertical="center" wrapText="1"/>
    </xf>
    <xf numFmtId="168" fontId="100" fillId="0" borderId="47" xfId="1" applyFont="1" applyFill="1" applyBorder="1" applyAlignment="1">
      <alignment horizontal="center"/>
    </xf>
    <xf numFmtId="183" fontId="100" fillId="0" borderId="43" xfId="1" applyNumberFormat="1" applyFont="1" applyFill="1" applyBorder="1" applyAlignment="1">
      <alignment horizontal="center"/>
    </xf>
    <xf numFmtId="168" fontId="100" fillId="0" borderId="43" xfId="1" applyFont="1" applyFill="1" applyBorder="1" applyAlignment="1">
      <alignment horizontal="center"/>
    </xf>
    <xf numFmtId="168" fontId="100" fillId="0" borderId="43" xfId="1" applyFont="1" applyFill="1" applyBorder="1"/>
    <xf numFmtId="183" fontId="101" fillId="0" borderId="0" xfId="0" applyNumberFormat="1" applyFont="1" applyFill="1" applyAlignment="1">
      <alignment horizontal="center"/>
    </xf>
    <xf numFmtId="165" fontId="111" fillId="0" borderId="0" xfId="71" applyFont="1" applyFill="1" applyAlignment="1">
      <alignment horizontal="left" vertical="center"/>
    </xf>
    <xf numFmtId="0" fontId="112" fillId="0" borderId="0" xfId="0" applyFont="1" applyFill="1"/>
    <xf numFmtId="0" fontId="112" fillId="0" borderId="0" xfId="221" applyFont="1" applyFill="1" applyAlignment="1">
      <alignment horizontal="center" vertical="center"/>
    </xf>
    <xf numFmtId="165" fontId="112" fillId="0" borderId="0" xfId="72" applyFont="1" applyFill="1" applyAlignment="1">
      <alignment horizontal="center"/>
    </xf>
    <xf numFmtId="165" fontId="112" fillId="0" borderId="0" xfId="72" applyFont="1" applyFill="1" applyAlignment="1">
      <alignment vertical="center"/>
    </xf>
    <xf numFmtId="165" fontId="112" fillId="0" borderId="0" xfId="71" applyFont="1" applyFill="1" applyAlignment="1">
      <alignment vertical="center" wrapText="1"/>
    </xf>
    <xf numFmtId="0" fontId="112" fillId="0" borderId="0" xfId="0" applyFont="1" applyFill="1" applyAlignment="1">
      <alignment vertical="center"/>
    </xf>
    <xf numFmtId="0" fontId="111" fillId="0" borderId="0" xfId="0" applyFont="1" applyFill="1" applyAlignment="1"/>
    <xf numFmtId="0" fontId="111" fillId="0" borderId="0" xfId="0" applyFont="1" applyFill="1" applyAlignment="1">
      <alignment vertical="center" wrapText="1"/>
    </xf>
    <xf numFmtId="168" fontId="112" fillId="0" borderId="0" xfId="1" applyFont="1" applyFill="1" applyAlignment="1">
      <alignment horizontal="center"/>
    </xf>
    <xf numFmtId="168" fontId="112" fillId="0" borderId="0" xfId="1" applyFont="1" applyFill="1" applyAlignment="1">
      <alignment horizontal="left"/>
    </xf>
    <xf numFmtId="168" fontId="112" fillId="0" borderId="0" xfId="1" applyFont="1" applyFill="1"/>
    <xf numFmtId="168" fontId="72" fillId="0" borderId="0" xfId="1" applyFont="1" applyFill="1" applyBorder="1"/>
    <xf numFmtId="0" fontId="111" fillId="0" borderId="0" xfId="0" applyFont="1" applyFill="1" applyAlignment="1">
      <alignment vertical="center"/>
    </xf>
    <xf numFmtId="183" fontId="101" fillId="0" borderId="0" xfId="1" applyNumberFormat="1" applyFont="1" applyFill="1" applyAlignment="1">
      <alignment horizontal="center"/>
    </xf>
    <xf numFmtId="168" fontId="101" fillId="0" borderId="0" xfId="1" applyFont="1" applyFill="1"/>
    <xf numFmtId="168" fontId="101" fillId="0" borderId="0" xfId="1" applyFont="1" applyFill="1" applyAlignment="1">
      <alignment horizontal="center"/>
    </xf>
    <xf numFmtId="168" fontId="100" fillId="0" borderId="0" xfId="1" applyFont="1" applyFill="1" applyAlignment="1">
      <alignment horizontal="left"/>
    </xf>
    <xf numFmtId="168" fontId="101" fillId="0" borderId="0" xfId="1" applyFont="1" applyFill="1" applyAlignment="1">
      <alignment horizontal="left"/>
    </xf>
    <xf numFmtId="168" fontId="101" fillId="0" borderId="1" xfId="1" applyFont="1" applyFill="1" applyBorder="1"/>
    <xf numFmtId="168" fontId="101" fillId="0" borderId="2" xfId="1" applyFont="1" applyFill="1" applyBorder="1"/>
    <xf numFmtId="168" fontId="101" fillId="0" borderId="0" xfId="1" applyFont="1" applyFill="1" applyBorder="1" applyAlignment="1">
      <alignment horizontal="center"/>
    </xf>
    <xf numFmtId="168" fontId="100" fillId="0" borderId="5" xfId="1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  <xf numFmtId="0" fontId="71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 wrapText="1"/>
    </xf>
    <xf numFmtId="0" fontId="111" fillId="0" borderId="0" xfId="0" applyFont="1" applyFill="1" applyAlignment="1">
      <alignment horizontal="center" wrapText="1"/>
    </xf>
    <xf numFmtId="0" fontId="111" fillId="0" borderId="0" xfId="0" applyFont="1" applyFill="1" applyAlignment="1">
      <alignment horizontal="left" vertical="center" wrapText="1"/>
    </xf>
    <xf numFmtId="0" fontId="111" fillId="0" borderId="0" xfId="0" applyFont="1" applyFill="1" applyAlignment="1">
      <alignment wrapText="1"/>
    </xf>
    <xf numFmtId="0" fontId="71" fillId="0" borderId="0" xfId="0" applyFont="1" applyFill="1" applyAlignment="1">
      <alignment vertical="center" wrapText="1"/>
    </xf>
    <xf numFmtId="168" fontId="101" fillId="0" borderId="52" xfId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/>
    </xf>
    <xf numFmtId="168" fontId="100" fillId="0" borderId="52" xfId="1" applyFont="1" applyFill="1" applyBorder="1" applyAlignment="1">
      <alignment horizontal="center" vertical="center"/>
    </xf>
    <xf numFmtId="168" fontId="100" fillId="0" borderId="21" xfId="1" applyFont="1" applyFill="1" applyBorder="1" applyAlignment="1">
      <alignment horizontal="center" vertical="center"/>
    </xf>
    <xf numFmtId="0" fontId="100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wrapText="1"/>
    </xf>
    <xf numFmtId="0" fontId="71" fillId="0" borderId="0" xfId="0" applyFont="1" applyFill="1" applyAlignment="1">
      <alignment horizontal="left" wrapText="1"/>
    </xf>
    <xf numFmtId="168" fontId="100" fillId="0" borderId="43" xfId="1" applyFont="1" applyFill="1" applyBorder="1" applyAlignment="1">
      <alignment horizontal="center" vertical="center"/>
    </xf>
    <xf numFmtId="170" fontId="100" fillId="0" borderId="43" xfId="1" applyNumberFormat="1" applyFont="1" applyFill="1" applyBorder="1" applyAlignment="1">
      <alignment vertical="center"/>
    </xf>
    <xf numFmtId="165" fontId="100" fillId="0" borderId="43" xfId="1" applyNumberFormat="1" applyFont="1" applyFill="1" applyBorder="1" applyAlignment="1">
      <alignment vertical="center"/>
    </xf>
    <xf numFmtId="168" fontId="101" fillId="0" borderId="43" xfId="1" applyFont="1" applyFill="1" applyBorder="1" applyAlignment="1">
      <alignment horizontal="center" vertical="center"/>
    </xf>
    <xf numFmtId="173" fontId="70" fillId="0" borderId="23" xfId="1" applyNumberFormat="1" applyFont="1" applyFill="1" applyBorder="1" applyAlignment="1">
      <alignment horizontal="center" vertical="center"/>
    </xf>
    <xf numFmtId="168" fontId="99" fillId="0" borderId="28" xfId="1" applyFont="1" applyFill="1" applyBorder="1" applyAlignment="1">
      <alignment horizontal="center"/>
    </xf>
    <xf numFmtId="168" fontId="100" fillId="0" borderId="28" xfId="1" applyFont="1" applyFill="1" applyBorder="1" applyAlignment="1">
      <alignment horizontal="left"/>
    </xf>
    <xf numFmtId="183" fontId="101" fillId="0" borderId="22" xfId="1" applyNumberFormat="1" applyFont="1" applyFill="1" applyBorder="1" applyAlignment="1">
      <alignment horizontal="center"/>
    </xf>
    <xf numFmtId="168" fontId="101" fillId="0" borderId="22" xfId="1" applyFont="1" applyFill="1" applyBorder="1" applyAlignment="1">
      <alignment horizontal="center"/>
    </xf>
    <xf numFmtId="168" fontId="101" fillId="0" borderId="22" xfId="1" applyFont="1" applyFill="1" applyBorder="1"/>
    <xf numFmtId="173" fontId="70" fillId="0" borderId="6" xfId="1" applyNumberFormat="1" applyFont="1" applyFill="1" applyBorder="1" applyAlignment="1">
      <alignment horizontal="center" vertical="center"/>
    </xf>
    <xf numFmtId="173" fontId="70" fillId="0" borderId="53" xfId="1" applyNumberFormat="1" applyFont="1" applyFill="1" applyBorder="1" applyAlignment="1">
      <alignment vertical="center"/>
    </xf>
    <xf numFmtId="0" fontId="70" fillId="0" borderId="53" xfId="0" applyFont="1" applyFill="1" applyBorder="1" applyAlignment="1">
      <alignment horizontal="center" vertical="center"/>
    </xf>
    <xf numFmtId="165" fontId="100" fillId="0" borderId="43" xfId="18" applyFont="1" applyFill="1" applyBorder="1" applyAlignment="1">
      <alignment vertical="center"/>
    </xf>
    <xf numFmtId="173" fontId="70" fillId="0" borderId="53" xfId="1" applyNumberFormat="1" applyFont="1" applyFill="1" applyBorder="1" applyAlignment="1">
      <alignment horizontal="center" vertical="center"/>
    </xf>
    <xf numFmtId="168" fontId="101" fillId="0" borderId="43" xfId="1" applyFont="1" applyFill="1" applyBorder="1" applyAlignment="1">
      <alignment vertical="center"/>
    </xf>
    <xf numFmtId="0" fontId="71" fillId="0" borderId="0" xfId="0" applyFont="1" applyFill="1"/>
    <xf numFmtId="0" fontId="71" fillId="0" borderId="19" xfId="0" applyFont="1" applyFill="1" applyBorder="1"/>
    <xf numFmtId="0" fontId="72" fillId="0" borderId="19" xfId="0" applyFont="1" applyFill="1" applyBorder="1"/>
    <xf numFmtId="0" fontId="71" fillId="0" borderId="19" xfId="0" applyFont="1" applyFill="1" applyBorder="1" applyAlignment="1">
      <alignment horizontal="center"/>
    </xf>
    <xf numFmtId="168" fontId="72" fillId="0" borderId="45" xfId="1" applyFont="1" applyFill="1" applyBorder="1" applyAlignment="1">
      <alignment horizontal="center"/>
    </xf>
    <xf numFmtId="168" fontId="72" fillId="0" borderId="25" xfId="1" applyFont="1" applyFill="1" applyBorder="1" applyAlignment="1">
      <alignment horizontal="center" vertical="center"/>
    </xf>
    <xf numFmtId="168" fontId="72" fillId="0" borderId="22" xfId="1" applyFont="1" applyFill="1" applyBorder="1" applyAlignment="1">
      <alignment horizontal="center"/>
    </xf>
    <xf numFmtId="168" fontId="72" fillId="0" borderId="22" xfId="1" applyFont="1" applyFill="1" applyBorder="1" applyAlignment="1">
      <alignment horizontal="right"/>
    </xf>
    <xf numFmtId="168" fontId="72" fillId="0" borderId="22" xfId="1" applyFont="1" applyFill="1" applyBorder="1"/>
    <xf numFmtId="173" fontId="71" fillId="0" borderId="27" xfId="1" applyNumberFormat="1" applyFont="1" applyFill="1" applyBorder="1" applyAlignment="1">
      <alignment horizontal="center" vertical="center"/>
    </xf>
    <xf numFmtId="168" fontId="71" fillId="0" borderId="31" xfId="1" applyFont="1" applyFill="1" applyBorder="1" applyAlignment="1">
      <alignment horizontal="left"/>
    </xf>
    <xf numFmtId="168" fontId="71" fillId="0" borderId="35" xfId="1" applyFont="1" applyFill="1" applyBorder="1" applyAlignment="1">
      <alignment horizontal="left"/>
    </xf>
    <xf numFmtId="168" fontId="71" fillId="0" borderId="27" xfId="1" applyFont="1" applyFill="1" applyBorder="1" applyAlignment="1">
      <alignment horizontal="center" vertical="center"/>
    </xf>
    <xf numFmtId="168" fontId="71" fillId="0" borderId="27" xfId="1" applyFont="1" applyFill="1" applyBorder="1" applyAlignment="1">
      <alignment vertical="center"/>
    </xf>
    <xf numFmtId="168" fontId="72" fillId="0" borderId="6" xfId="1" applyFont="1" applyFill="1" applyBorder="1" applyAlignment="1">
      <alignment horizontal="center" vertical="center"/>
    </xf>
    <xf numFmtId="168" fontId="72" fillId="0" borderId="4" xfId="1" applyFont="1" applyFill="1" applyBorder="1" applyAlignment="1">
      <alignment wrapText="1"/>
    </xf>
    <xf numFmtId="168" fontId="74" fillId="0" borderId="4" xfId="1" applyFont="1" applyFill="1" applyBorder="1"/>
    <xf numFmtId="168" fontId="72" fillId="0" borderId="2" xfId="1" applyFont="1" applyFill="1" applyBorder="1"/>
    <xf numFmtId="168" fontId="72" fillId="0" borderId="6" xfId="1" applyFont="1" applyFill="1" applyBorder="1" applyAlignment="1">
      <alignment horizontal="center"/>
    </xf>
    <xf numFmtId="168" fontId="72" fillId="0" borderId="6" xfId="1" applyFont="1" applyFill="1" applyBorder="1"/>
    <xf numFmtId="168" fontId="72" fillId="0" borderId="24" xfId="1" applyFont="1" applyFill="1" applyBorder="1" applyAlignment="1">
      <alignment horizontal="center" vertical="center"/>
    </xf>
    <xf numFmtId="168" fontId="74" fillId="0" borderId="34" xfId="1" applyFont="1" applyFill="1" applyBorder="1" applyAlignment="1"/>
    <xf numFmtId="168" fontId="74" fillId="0" borderId="24" xfId="1" applyFont="1" applyFill="1" applyBorder="1" applyAlignment="1">
      <alignment horizontal="center" vertical="center"/>
    </xf>
    <xf numFmtId="168" fontId="72" fillId="0" borderId="24" xfId="1" applyFont="1" applyFill="1" applyBorder="1" applyAlignment="1">
      <alignment vertical="center"/>
    </xf>
    <xf numFmtId="168" fontId="72" fillId="0" borderId="27" xfId="1" applyFont="1" applyFill="1" applyBorder="1" applyAlignment="1">
      <alignment horizontal="center" vertical="center"/>
    </xf>
    <xf numFmtId="168" fontId="74" fillId="0" borderId="30" xfId="1" applyFont="1" applyFill="1" applyBorder="1" applyAlignment="1"/>
    <xf numFmtId="168" fontId="74" fillId="0" borderId="35" xfId="1" applyFont="1" applyFill="1" applyBorder="1" applyAlignment="1">
      <alignment wrapText="1"/>
    </xf>
    <xf numFmtId="168" fontId="74" fillId="0" borderId="7" xfId="1" applyFont="1" applyFill="1" applyBorder="1" applyAlignment="1">
      <alignment wrapText="1"/>
    </xf>
    <xf numFmtId="168" fontId="74" fillId="0" borderId="6" xfId="1" applyFont="1" applyFill="1" applyBorder="1" applyAlignment="1">
      <alignment horizontal="center" wrapText="1"/>
    </xf>
    <xf numFmtId="168" fontId="72" fillId="0" borderId="4" xfId="1" applyFont="1" applyFill="1" applyBorder="1"/>
    <xf numFmtId="168" fontId="72" fillId="0" borderId="26" xfId="1" applyFont="1" applyFill="1" applyBorder="1" applyAlignment="1">
      <alignment horizontal="center" vertical="center"/>
    </xf>
    <xf numFmtId="168" fontId="72" fillId="0" borderId="26" xfId="1" applyFont="1" applyFill="1" applyBorder="1" applyAlignment="1">
      <alignment horizontal="right" vertical="center"/>
    </xf>
    <xf numFmtId="168" fontId="72" fillId="0" borderId="26" xfId="1" applyFont="1" applyFill="1" applyBorder="1" applyAlignment="1">
      <alignment vertical="center"/>
    </xf>
    <xf numFmtId="168" fontId="71" fillId="0" borderId="43" xfId="1" applyFont="1" applyFill="1" applyBorder="1" applyAlignment="1">
      <alignment horizontal="right" vertical="center"/>
    </xf>
    <xf numFmtId="168" fontId="71" fillId="0" borderId="43" xfId="1" applyFont="1" applyFill="1" applyBorder="1" applyAlignment="1">
      <alignment vertical="center"/>
    </xf>
    <xf numFmtId="0" fontId="71" fillId="0" borderId="0" xfId="0" applyFont="1" applyFill="1" applyAlignment="1">
      <alignment horizontal="left" vertical="center"/>
    </xf>
    <xf numFmtId="168" fontId="72" fillId="0" borderId="0" xfId="1" applyFont="1" applyFill="1" applyBorder="1" applyAlignment="1">
      <alignment horizontal="center"/>
    </xf>
    <xf numFmtId="168" fontId="72" fillId="0" borderId="3" xfId="1" applyFont="1" applyFill="1" applyBorder="1" applyAlignment="1">
      <alignment horizontal="center"/>
    </xf>
    <xf numFmtId="168" fontId="72" fillId="0" borderId="2" xfId="1" applyFont="1" applyFill="1" applyBorder="1" applyAlignment="1">
      <alignment horizontal="center"/>
    </xf>
    <xf numFmtId="168" fontId="72" fillId="0" borderId="1" xfId="1" applyFont="1" applyFill="1" applyBorder="1"/>
    <xf numFmtId="0" fontId="71" fillId="0" borderId="0" xfId="137" applyFont="1" applyFill="1" applyBorder="1" applyAlignment="1">
      <alignment horizontal="left" vertical="center"/>
    </xf>
    <xf numFmtId="0" fontId="72" fillId="0" borderId="0" xfId="23" applyFont="1" applyFill="1" applyBorder="1"/>
    <xf numFmtId="168" fontId="71" fillId="0" borderId="0" xfId="1" applyFont="1" applyFill="1" applyBorder="1" applyAlignment="1">
      <alignment horizontal="center"/>
    </xf>
    <xf numFmtId="0" fontId="71" fillId="0" borderId="0" xfId="0" applyFont="1" applyFill="1" applyBorder="1"/>
    <xf numFmtId="0" fontId="71" fillId="0" borderId="44" xfId="0" applyFont="1" applyFill="1" applyBorder="1" applyAlignment="1">
      <alignment horizontal="center" vertical="center" wrapText="1"/>
    </xf>
    <xf numFmtId="168" fontId="72" fillId="0" borderId="23" xfId="1" applyFont="1" applyFill="1" applyBorder="1" applyAlignment="1">
      <alignment horizontal="center" vertical="center"/>
    </xf>
    <xf numFmtId="168" fontId="71" fillId="0" borderId="37" xfId="1" applyFont="1" applyFill="1" applyBorder="1" applyAlignment="1">
      <alignment horizontal="left"/>
    </xf>
    <xf numFmtId="168" fontId="72" fillId="0" borderId="23" xfId="1" applyFont="1" applyFill="1" applyBorder="1" applyAlignment="1">
      <alignment horizontal="right" vertical="center"/>
    </xf>
    <xf numFmtId="168" fontId="72" fillId="0" borderId="23" xfId="1" applyFont="1" applyFill="1" applyBorder="1" applyAlignment="1">
      <alignment vertical="center"/>
    </xf>
    <xf numFmtId="168" fontId="72" fillId="0" borderId="34" xfId="1" applyFont="1" applyFill="1" applyBorder="1" applyAlignment="1">
      <alignment horizontal="left" vertical="center"/>
    </xf>
    <xf numFmtId="168" fontId="72" fillId="0" borderId="23" xfId="1" applyFont="1" applyFill="1" applyBorder="1" applyAlignment="1">
      <alignment horizontal="center"/>
    </xf>
    <xf numFmtId="168" fontId="72" fillId="0" borderId="34" xfId="1" applyFont="1" applyFill="1" applyBorder="1" applyAlignment="1">
      <alignment horizontal="center"/>
    </xf>
    <xf numFmtId="168" fontId="72" fillId="0" borderId="39" xfId="1" applyFont="1" applyFill="1" applyBorder="1" applyAlignment="1">
      <alignment horizontal="center" vertical="center"/>
    </xf>
    <xf numFmtId="168" fontId="72" fillId="0" borderId="24" xfId="1" applyFont="1" applyFill="1" applyBorder="1" applyAlignment="1">
      <alignment horizontal="right" vertical="center"/>
    </xf>
    <xf numFmtId="168" fontId="72" fillId="0" borderId="43" xfId="1" applyFont="1" applyFill="1" applyBorder="1" applyAlignment="1">
      <alignment horizontal="center" vertical="center"/>
    </xf>
    <xf numFmtId="168" fontId="72" fillId="0" borderId="47" xfId="1" applyFont="1" applyFill="1" applyBorder="1" applyAlignment="1">
      <alignment horizontal="center"/>
    </xf>
    <xf numFmtId="168" fontId="72" fillId="0" borderId="43" xfId="1" applyFont="1" applyFill="1" applyBorder="1" applyAlignment="1">
      <alignment horizontal="right" vertical="center"/>
    </xf>
    <xf numFmtId="168" fontId="72" fillId="0" borderId="43" xfId="1" applyFont="1" applyFill="1" applyBorder="1" applyAlignment="1">
      <alignment vertical="center"/>
    </xf>
    <xf numFmtId="0" fontId="71" fillId="0" borderId="0" xfId="0" applyFont="1" applyFill="1" applyAlignment="1">
      <alignment horizontal="justify" vertical="center"/>
    </xf>
    <xf numFmtId="168" fontId="71" fillId="0" borderId="0" xfId="1" applyFont="1" applyFill="1" applyAlignment="1">
      <alignment vertical="center" wrapText="1"/>
    </xf>
    <xf numFmtId="168" fontId="71" fillId="0" borderId="0" xfId="1" applyFont="1" applyFill="1" applyAlignment="1">
      <alignment horizontal="center"/>
    </xf>
    <xf numFmtId="168" fontId="71" fillId="0" borderId="0" xfId="1" applyFont="1" applyFill="1"/>
    <xf numFmtId="0" fontId="71" fillId="0" borderId="44" xfId="0" applyFont="1" applyFill="1" applyBorder="1" applyAlignment="1">
      <alignment horizontal="center" vertical="center"/>
    </xf>
    <xf numFmtId="168" fontId="71" fillId="0" borderId="34" xfId="1" applyFont="1" applyFill="1" applyBorder="1" applyAlignment="1">
      <alignment horizontal="left"/>
    </xf>
    <xf numFmtId="168" fontId="71" fillId="0" borderId="22" xfId="1" applyFont="1" applyFill="1" applyBorder="1" applyAlignment="1">
      <alignment horizontal="center" vertical="center"/>
    </xf>
    <xf numFmtId="168" fontId="71" fillId="0" borderId="22" xfId="1" applyFont="1" applyFill="1" applyBorder="1" applyAlignment="1">
      <alignment vertical="center"/>
    </xf>
    <xf numFmtId="177" fontId="72" fillId="0" borderId="22" xfId="1" applyNumberFormat="1" applyFont="1" applyFill="1" applyBorder="1" applyAlignment="1">
      <alignment horizontal="center"/>
    </xf>
    <xf numFmtId="168" fontId="72" fillId="0" borderId="34" xfId="1" applyFont="1" applyFill="1" applyBorder="1" applyAlignment="1">
      <alignment horizontal="left"/>
    </xf>
    <xf numFmtId="168" fontId="72" fillId="0" borderId="22" xfId="1" applyFont="1" applyFill="1" applyBorder="1" applyAlignment="1">
      <alignment horizontal="center" vertical="center"/>
    </xf>
    <xf numFmtId="168" fontId="72" fillId="0" borderId="22" xfId="1" applyFont="1" applyFill="1" applyBorder="1" applyAlignment="1">
      <alignment vertical="center"/>
    </xf>
    <xf numFmtId="168" fontId="71" fillId="0" borderId="34" xfId="1" applyFont="1" applyFill="1" applyBorder="1" applyAlignment="1">
      <alignment horizontal="center"/>
    </xf>
    <xf numFmtId="168" fontId="71" fillId="0" borderId="23" xfId="1" applyFont="1" applyFill="1" applyBorder="1" applyAlignment="1">
      <alignment horizontal="right" vertical="center"/>
    </xf>
    <xf numFmtId="168" fontId="71" fillId="0" borderId="23" xfId="1" applyFont="1" applyFill="1" applyBorder="1" applyAlignment="1">
      <alignment vertical="center"/>
    </xf>
    <xf numFmtId="175" fontId="72" fillId="0" borderId="22" xfId="1" applyNumberFormat="1" applyFont="1" applyFill="1" applyBorder="1" applyAlignment="1">
      <alignment horizontal="center" vertical="center"/>
    </xf>
    <xf numFmtId="173" fontId="72" fillId="0" borderId="22" xfId="1" applyNumberFormat="1" applyFont="1" applyFill="1" applyBorder="1" applyAlignment="1">
      <alignment horizontal="left"/>
    </xf>
    <xf numFmtId="168" fontId="72" fillId="0" borderId="37" xfId="1" applyFont="1" applyFill="1" applyBorder="1" applyAlignment="1">
      <alignment horizontal="left"/>
    </xf>
    <xf numFmtId="168" fontId="72" fillId="0" borderId="22" xfId="1" applyFont="1" applyFill="1" applyBorder="1" applyAlignment="1">
      <alignment horizontal="right" vertical="center"/>
    </xf>
    <xf numFmtId="168" fontId="71" fillId="0" borderId="23" xfId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172" fontId="71" fillId="0" borderId="22" xfId="1" applyNumberFormat="1" applyFont="1" applyFill="1" applyBorder="1" applyAlignment="1">
      <alignment horizontal="center" vertical="center"/>
    </xf>
    <xf numFmtId="172" fontId="72" fillId="0" borderId="22" xfId="1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vertical="center" wrapText="1"/>
    </xf>
    <xf numFmtId="168" fontId="71" fillId="0" borderId="0" xfId="1" applyFont="1" applyFill="1" applyAlignment="1">
      <alignment horizontal="right"/>
    </xf>
    <xf numFmtId="0" fontId="71" fillId="0" borderId="0" xfId="0" applyFont="1" applyFill="1" applyAlignment="1">
      <alignment horizontal="left" wrapText="1"/>
    </xf>
    <xf numFmtId="4" fontId="72" fillId="0" borderId="0" xfId="21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wrapText="1"/>
    </xf>
    <xf numFmtId="0" fontId="71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left" wrapText="1"/>
    </xf>
    <xf numFmtId="168" fontId="72" fillId="0" borderId="48" xfId="1" applyFont="1" applyFill="1" applyBorder="1" applyAlignment="1">
      <alignment horizontal="center" vertical="center"/>
    </xf>
    <xf numFmtId="168" fontId="72" fillId="0" borderId="49" xfId="1" applyFont="1" applyFill="1" applyBorder="1" applyAlignment="1">
      <alignment horizontal="center" vertical="center"/>
    </xf>
    <xf numFmtId="168" fontId="72" fillId="0" borderId="32" xfId="1" applyFont="1" applyFill="1" applyBorder="1" applyAlignment="1">
      <alignment horizontal="center" vertical="center"/>
    </xf>
    <xf numFmtId="168" fontId="72" fillId="0" borderId="38" xfId="1" applyFont="1" applyFill="1" applyBorder="1" applyAlignment="1">
      <alignment horizontal="center" vertical="center"/>
    </xf>
    <xf numFmtId="168" fontId="72" fillId="0" borderId="52" xfId="1" applyFont="1" applyFill="1" applyBorder="1" applyAlignment="1">
      <alignment horizontal="center"/>
    </xf>
    <xf numFmtId="168" fontId="72" fillId="0" borderId="42" xfId="1" applyFont="1" applyFill="1" applyBorder="1" applyAlignment="1">
      <alignment horizontal="left"/>
    </xf>
    <xf numFmtId="168" fontId="72" fillId="0" borderId="40" xfId="1" applyFont="1" applyFill="1" applyBorder="1" applyAlignment="1">
      <alignment horizontal="left"/>
    </xf>
    <xf numFmtId="168" fontId="71" fillId="0" borderId="29" xfId="1" applyFont="1" applyFill="1" applyBorder="1" applyAlignment="1">
      <alignment horizontal="left" vertical="center"/>
    </xf>
    <xf numFmtId="168" fontId="71" fillId="0" borderId="33" xfId="1" applyFont="1" applyFill="1" applyBorder="1" applyAlignment="1">
      <alignment horizontal="left" vertical="center"/>
    </xf>
    <xf numFmtId="168" fontId="74" fillId="0" borderId="45" xfId="1" applyFont="1" applyFill="1" applyBorder="1" applyAlignment="1">
      <alignment horizontal="center" vertical="center"/>
    </xf>
    <xf numFmtId="168" fontId="74" fillId="0" borderId="25" xfId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 wrapText="1"/>
    </xf>
    <xf numFmtId="168" fontId="71" fillId="0" borderId="43" xfId="1" applyFont="1" applyFill="1" applyBorder="1" applyAlignment="1">
      <alignment horizontal="center"/>
    </xf>
    <xf numFmtId="168" fontId="72" fillId="0" borderId="45" xfId="1" applyFont="1" applyFill="1" applyBorder="1" applyAlignment="1">
      <alignment horizontal="center" vertical="center"/>
    </xf>
    <xf numFmtId="168" fontId="72" fillId="0" borderId="25" xfId="1" applyFont="1" applyFill="1" applyBorder="1" applyAlignment="1">
      <alignment horizontal="center" vertical="center"/>
    </xf>
    <xf numFmtId="0" fontId="111" fillId="0" borderId="0" xfId="0" applyFont="1" applyFill="1" applyAlignment="1">
      <alignment horizontal="center" vertical="center" wrapText="1"/>
    </xf>
    <xf numFmtId="0" fontId="111" fillId="0" borderId="0" xfId="0" applyFont="1" applyFill="1" applyAlignment="1">
      <alignment horizontal="center" wrapText="1"/>
    </xf>
    <xf numFmtId="0" fontId="111" fillId="0" borderId="0" xfId="0" applyFont="1" applyFill="1" applyAlignment="1">
      <alignment horizontal="left" vertical="center" wrapText="1"/>
    </xf>
    <xf numFmtId="0" fontId="111" fillId="0" borderId="0" xfId="0" applyFont="1" applyFill="1" applyAlignment="1">
      <alignment wrapText="1"/>
    </xf>
    <xf numFmtId="0" fontId="11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/>
    </xf>
    <xf numFmtId="168" fontId="101" fillId="0" borderId="52" xfId="1" applyFont="1" applyFill="1" applyBorder="1" applyAlignment="1">
      <alignment horizontal="center"/>
    </xf>
    <xf numFmtId="0" fontId="70" fillId="0" borderId="46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/>
    </xf>
    <xf numFmtId="168" fontId="74" fillId="0" borderId="48" xfId="1" applyFont="1" applyFill="1" applyBorder="1" applyAlignment="1">
      <alignment horizontal="left" vertical="center" wrapText="1"/>
    </xf>
    <xf numFmtId="168" fontId="74" fillId="0" borderId="54" xfId="1" applyFont="1" applyFill="1" applyBorder="1" applyAlignment="1">
      <alignment horizontal="left" vertical="center" wrapText="1"/>
    </xf>
    <xf numFmtId="168" fontId="74" fillId="0" borderId="49" xfId="1" applyFont="1" applyFill="1" applyBorder="1" applyAlignment="1">
      <alignment horizontal="left" vertical="center" wrapText="1"/>
    </xf>
    <xf numFmtId="168" fontId="74" fillId="0" borderId="32" xfId="1" applyFont="1" applyFill="1" applyBorder="1" applyAlignment="1">
      <alignment horizontal="left" vertical="center" wrapText="1"/>
    </xf>
    <xf numFmtId="168" fontId="74" fillId="0" borderId="50" xfId="1" applyFont="1" applyFill="1" applyBorder="1" applyAlignment="1">
      <alignment horizontal="left" vertical="center" wrapText="1"/>
    </xf>
    <xf numFmtId="168" fontId="74" fillId="0" borderId="38" xfId="1" applyFont="1" applyFill="1" applyBorder="1" applyAlignment="1">
      <alignment horizontal="left" vertical="center" wrapText="1"/>
    </xf>
    <xf numFmtId="0" fontId="70" fillId="0" borderId="65" xfId="0" quotePrefix="1" applyFont="1" applyFill="1" applyBorder="1" applyAlignment="1">
      <alignment horizontal="left" vertical="center"/>
    </xf>
    <xf numFmtId="0" fontId="70" fillId="0" borderId="66" xfId="0" quotePrefix="1" applyFont="1" applyFill="1" applyBorder="1" applyAlignment="1">
      <alignment horizontal="left" vertical="center"/>
    </xf>
    <xf numFmtId="168" fontId="70" fillId="0" borderId="46" xfId="1" applyFont="1" applyFill="1" applyBorder="1" applyAlignment="1">
      <alignment horizontal="center" vertical="center"/>
    </xf>
    <xf numFmtId="168" fontId="70" fillId="0" borderId="51" xfId="1" applyFont="1" applyFill="1" applyBorder="1" applyAlignment="1">
      <alignment horizontal="center" vertical="center"/>
    </xf>
    <xf numFmtId="168" fontId="70" fillId="0" borderId="47" xfId="1" applyFont="1" applyFill="1" applyBorder="1" applyAlignment="1">
      <alignment horizontal="center" vertical="center"/>
    </xf>
    <xf numFmtId="168" fontId="74" fillId="0" borderId="52" xfId="1" applyFont="1" applyFill="1" applyBorder="1" applyAlignment="1">
      <alignment horizontal="center" vertical="center" wrapText="1"/>
    </xf>
    <xf numFmtId="168" fontId="74" fillId="0" borderId="21" xfId="1" applyFont="1" applyFill="1" applyBorder="1" applyAlignment="1">
      <alignment horizontal="center" vertical="center" wrapText="1"/>
    </xf>
    <xf numFmtId="168" fontId="70" fillId="0" borderId="65" xfId="1" applyFont="1" applyFill="1" applyBorder="1" applyAlignment="1">
      <alignment horizontal="left" vertical="center"/>
    </xf>
    <xf numFmtId="168" fontId="70" fillId="0" borderId="66" xfId="1" applyFont="1" applyFill="1" applyBorder="1" applyAlignment="1">
      <alignment horizontal="left" vertical="center"/>
    </xf>
    <xf numFmtId="168" fontId="70" fillId="0" borderId="53" xfId="1" applyFont="1" applyFill="1" applyBorder="1" applyAlignment="1">
      <alignment horizontal="left"/>
    </xf>
    <xf numFmtId="168" fontId="70" fillId="0" borderId="53" xfId="1" applyFont="1" applyFill="1" applyBorder="1" applyAlignment="1">
      <alignment horizontal="left" vertical="center"/>
    </xf>
    <xf numFmtId="183" fontId="101" fillId="0" borderId="52" xfId="1" applyNumberFormat="1" applyFont="1" applyFill="1" applyBorder="1" applyAlignment="1">
      <alignment horizontal="center" vertical="center"/>
    </xf>
    <xf numFmtId="183" fontId="101" fillId="0" borderId="21" xfId="1" applyNumberFormat="1" applyFont="1" applyFill="1" applyBorder="1" applyAlignment="1">
      <alignment horizontal="center" vertical="center"/>
    </xf>
    <xf numFmtId="168" fontId="101" fillId="0" borderId="52" xfId="1" applyFont="1" applyFill="1" applyBorder="1" applyAlignment="1">
      <alignment horizontal="center" vertical="center"/>
    </xf>
    <xf numFmtId="168" fontId="101" fillId="0" borderId="21" xfId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168" fontId="100" fillId="0" borderId="45" xfId="1" applyFont="1" applyFill="1" applyBorder="1" applyAlignment="1">
      <alignment horizontal="center" vertical="center"/>
    </xf>
    <xf numFmtId="168" fontId="100" fillId="0" borderId="25" xfId="1" applyFont="1" applyFill="1" applyBorder="1" applyAlignment="1">
      <alignment horizontal="center" vertical="center"/>
    </xf>
    <xf numFmtId="168" fontId="100" fillId="0" borderId="52" xfId="1" applyFont="1" applyFill="1" applyBorder="1" applyAlignment="1">
      <alignment horizontal="center" vertical="center"/>
    </xf>
    <xf numFmtId="168" fontId="100" fillId="0" borderId="21" xfId="1" applyFont="1" applyFill="1" applyBorder="1" applyAlignment="1">
      <alignment horizontal="center" vertical="center"/>
    </xf>
    <xf numFmtId="168" fontId="100" fillId="0" borderId="43" xfId="1" applyFont="1" applyFill="1" applyBorder="1" applyAlignment="1">
      <alignment horizontal="center" vertical="center"/>
    </xf>
    <xf numFmtId="0" fontId="100" fillId="0" borderId="0" xfId="0" applyFont="1" applyFill="1" applyAlignment="1">
      <alignment horizontal="left"/>
    </xf>
    <xf numFmtId="0" fontId="100" fillId="0" borderId="43" xfId="0" applyFont="1" applyFill="1" applyBorder="1" applyAlignment="1">
      <alignment horizontal="center" vertical="center"/>
    </xf>
    <xf numFmtId="176" fontId="100" fillId="0" borderId="62" xfId="1" applyNumberFormat="1" applyFont="1" applyFill="1" applyBorder="1" applyAlignment="1">
      <alignment horizontal="left" vertical="center"/>
    </xf>
    <xf numFmtId="176" fontId="100" fillId="0" borderId="63" xfId="1" applyNumberFormat="1" applyFont="1" applyFill="1" applyBorder="1" applyAlignment="1">
      <alignment horizontal="left" vertical="center"/>
    </xf>
    <xf numFmtId="0" fontId="100" fillId="0" borderId="46" xfId="0" applyFont="1" applyFill="1" applyBorder="1" applyAlignment="1">
      <alignment horizontal="center" vertical="center"/>
    </xf>
    <xf numFmtId="0" fontId="100" fillId="0" borderId="51" xfId="0" applyFont="1" applyFill="1" applyBorder="1" applyAlignment="1">
      <alignment horizontal="center" vertical="center"/>
    </xf>
    <xf numFmtId="0" fontId="100" fillId="0" borderId="47" xfId="0" applyFont="1" applyFill="1" applyBorder="1" applyAlignment="1">
      <alignment horizontal="center" vertical="center"/>
    </xf>
    <xf numFmtId="0" fontId="71" fillId="0" borderId="0" xfId="0" applyFont="1" applyFill="1" applyAlignment="1">
      <alignment wrapText="1"/>
    </xf>
  </cellXfs>
  <cellStyles count="373">
    <cellStyle name="0,0_x000d__x000a_NA_x000d__x000a_" xfId="25" xr:uid="{00000000-0005-0000-0000-000000000000}"/>
    <cellStyle name="0,0_x000d__x000a_NA_x000d__x000a_ 2" xfId="223" xr:uid="{00000000-0005-0000-0000-000001000000}"/>
    <cellStyle name="20% - Accent1" xfId="26" xr:uid="{00000000-0005-0000-0000-000002000000}"/>
    <cellStyle name="20% - Accent1 2" xfId="224" xr:uid="{00000000-0005-0000-0000-000003000000}"/>
    <cellStyle name="20% - Accent2" xfId="27" xr:uid="{00000000-0005-0000-0000-000004000000}"/>
    <cellStyle name="20% - Accent2 2" xfId="225" xr:uid="{00000000-0005-0000-0000-000005000000}"/>
    <cellStyle name="20% - Accent3" xfId="28" xr:uid="{00000000-0005-0000-0000-000006000000}"/>
    <cellStyle name="20% - Accent3 2" xfId="226" xr:uid="{00000000-0005-0000-0000-000007000000}"/>
    <cellStyle name="20% - Accent4" xfId="29" xr:uid="{00000000-0005-0000-0000-000008000000}"/>
    <cellStyle name="20% - Accent4 2" xfId="227" xr:uid="{00000000-0005-0000-0000-000009000000}"/>
    <cellStyle name="20% - Accent5" xfId="30" xr:uid="{00000000-0005-0000-0000-00000A000000}"/>
    <cellStyle name="20% - Accent5 2" xfId="228" xr:uid="{00000000-0005-0000-0000-00000B000000}"/>
    <cellStyle name="20% - Accent6" xfId="31" xr:uid="{00000000-0005-0000-0000-00000C000000}"/>
    <cellStyle name="20% - Accent6 2" xfId="229" xr:uid="{00000000-0005-0000-0000-00000D000000}"/>
    <cellStyle name="20% - ส่วนที่ถูกเน้น1 2" xfId="32" xr:uid="{00000000-0005-0000-0000-00000E000000}"/>
    <cellStyle name="20% - ส่วนที่ถูกเน้น1 3" xfId="138" xr:uid="{00000000-0005-0000-0000-00000F000000}"/>
    <cellStyle name="20% - ส่วนที่ถูกเน้น2 2" xfId="33" xr:uid="{00000000-0005-0000-0000-000010000000}"/>
    <cellStyle name="20% - ส่วนที่ถูกเน้น2 3" xfId="22" xr:uid="{00000000-0005-0000-0000-000011000000}"/>
    <cellStyle name="20% - ส่วนที่ถูกเน้น3 2" xfId="34" xr:uid="{00000000-0005-0000-0000-000012000000}"/>
    <cellStyle name="20% - ส่วนที่ถูกเน้น3 3" xfId="139" xr:uid="{00000000-0005-0000-0000-000013000000}"/>
    <cellStyle name="20% - ส่วนที่ถูกเน้น4 2" xfId="35" xr:uid="{00000000-0005-0000-0000-000014000000}"/>
    <cellStyle name="20% - ส่วนที่ถูกเน้น4 3" xfId="140" xr:uid="{00000000-0005-0000-0000-000015000000}"/>
    <cellStyle name="20% - ส่วนที่ถูกเน้น5 2" xfId="36" xr:uid="{00000000-0005-0000-0000-000016000000}"/>
    <cellStyle name="20% - ส่วนที่ถูกเน้น5 3" xfId="141" xr:uid="{00000000-0005-0000-0000-000017000000}"/>
    <cellStyle name="20% - ส่วนที่ถูกเน้น6 2" xfId="37" xr:uid="{00000000-0005-0000-0000-000018000000}"/>
    <cellStyle name="20% - ส่วนที่ถูกเน้น6 3" xfId="142" xr:uid="{00000000-0005-0000-0000-000019000000}"/>
    <cellStyle name="40% - Accent1" xfId="38" xr:uid="{00000000-0005-0000-0000-00001A000000}"/>
    <cellStyle name="40% - Accent1 2" xfId="230" xr:uid="{00000000-0005-0000-0000-00001B000000}"/>
    <cellStyle name="40% - Accent2" xfId="39" xr:uid="{00000000-0005-0000-0000-00001C000000}"/>
    <cellStyle name="40% - Accent2 2" xfId="231" xr:uid="{00000000-0005-0000-0000-00001D000000}"/>
    <cellStyle name="40% - Accent3" xfId="40" xr:uid="{00000000-0005-0000-0000-00001E000000}"/>
    <cellStyle name="40% - Accent3 2" xfId="232" xr:uid="{00000000-0005-0000-0000-00001F000000}"/>
    <cellStyle name="40% - Accent4" xfId="41" xr:uid="{00000000-0005-0000-0000-000020000000}"/>
    <cellStyle name="40% - Accent4 2" xfId="233" xr:uid="{00000000-0005-0000-0000-000021000000}"/>
    <cellStyle name="40% - Accent5" xfId="42" xr:uid="{00000000-0005-0000-0000-000022000000}"/>
    <cellStyle name="40% - Accent5 2" xfId="234" xr:uid="{00000000-0005-0000-0000-000023000000}"/>
    <cellStyle name="40% - Accent6" xfId="43" xr:uid="{00000000-0005-0000-0000-000024000000}"/>
    <cellStyle name="40% - Accent6 2" xfId="235" xr:uid="{00000000-0005-0000-0000-000025000000}"/>
    <cellStyle name="40% - ส่วนที่ถูกเน้น1 2" xfId="44" xr:uid="{00000000-0005-0000-0000-000026000000}"/>
    <cellStyle name="40% - ส่วนที่ถูกเน้น1 3" xfId="143" xr:uid="{00000000-0005-0000-0000-000027000000}"/>
    <cellStyle name="40% - ส่วนที่ถูกเน้น2 2" xfId="45" xr:uid="{00000000-0005-0000-0000-000028000000}"/>
    <cellStyle name="40% - ส่วนที่ถูกเน้น2 3" xfId="144" xr:uid="{00000000-0005-0000-0000-000029000000}"/>
    <cellStyle name="40% - ส่วนที่ถูกเน้น3 2" xfId="46" xr:uid="{00000000-0005-0000-0000-00002A000000}"/>
    <cellStyle name="40% - ส่วนที่ถูกเน้น3 3" xfId="145" xr:uid="{00000000-0005-0000-0000-00002B000000}"/>
    <cellStyle name="40% - ส่วนที่ถูกเน้น4 2" xfId="47" xr:uid="{00000000-0005-0000-0000-00002C000000}"/>
    <cellStyle name="40% - ส่วนที่ถูกเน้น4 3" xfId="146" xr:uid="{00000000-0005-0000-0000-00002D000000}"/>
    <cellStyle name="40% - ส่วนที่ถูกเน้น5 2" xfId="48" xr:uid="{00000000-0005-0000-0000-00002E000000}"/>
    <cellStyle name="40% - ส่วนที่ถูกเน้น5 3" xfId="147" xr:uid="{00000000-0005-0000-0000-00002F000000}"/>
    <cellStyle name="40% - ส่วนที่ถูกเน้น6 2" xfId="49" xr:uid="{00000000-0005-0000-0000-000030000000}"/>
    <cellStyle name="40% - ส่วนที่ถูกเน้น6 3" xfId="148" xr:uid="{00000000-0005-0000-0000-000031000000}"/>
    <cellStyle name="60% - Accent1" xfId="50" xr:uid="{00000000-0005-0000-0000-000032000000}"/>
    <cellStyle name="60% - Accent1 2" xfId="236" xr:uid="{00000000-0005-0000-0000-000033000000}"/>
    <cellStyle name="60% - Accent2" xfId="51" xr:uid="{00000000-0005-0000-0000-000034000000}"/>
    <cellStyle name="60% - Accent2 2" xfId="237" xr:uid="{00000000-0005-0000-0000-000035000000}"/>
    <cellStyle name="60% - Accent3" xfId="52" xr:uid="{00000000-0005-0000-0000-000036000000}"/>
    <cellStyle name="60% - Accent3 2" xfId="238" xr:uid="{00000000-0005-0000-0000-000037000000}"/>
    <cellStyle name="60% - Accent4" xfId="53" xr:uid="{00000000-0005-0000-0000-000038000000}"/>
    <cellStyle name="60% - Accent4 2" xfId="239" xr:uid="{00000000-0005-0000-0000-000039000000}"/>
    <cellStyle name="60% - Accent5" xfId="54" xr:uid="{00000000-0005-0000-0000-00003A000000}"/>
    <cellStyle name="60% - Accent5 2" xfId="240" xr:uid="{00000000-0005-0000-0000-00003B000000}"/>
    <cellStyle name="60% - Accent6" xfId="55" xr:uid="{00000000-0005-0000-0000-00003C000000}"/>
    <cellStyle name="60% - Accent6 2" xfId="241" xr:uid="{00000000-0005-0000-0000-00003D000000}"/>
    <cellStyle name="60% - ส่วนที่ถูกเน้น1 2" xfId="56" xr:uid="{00000000-0005-0000-0000-00003E000000}"/>
    <cellStyle name="60% - ส่วนที่ถูกเน้น1 3" xfId="149" xr:uid="{00000000-0005-0000-0000-00003F000000}"/>
    <cellStyle name="60% - ส่วนที่ถูกเน้น2 2" xfId="57" xr:uid="{00000000-0005-0000-0000-000040000000}"/>
    <cellStyle name="60% - ส่วนที่ถูกเน้น2 3" xfId="150" xr:uid="{00000000-0005-0000-0000-000041000000}"/>
    <cellStyle name="60% - ส่วนที่ถูกเน้น3 2" xfId="58" xr:uid="{00000000-0005-0000-0000-000042000000}"/>
    <cellStyle name="60% - ส่วนที่ถูกเน้น3 3" xfId="151" xr:uid="{00000000-0005-0000-0000-000043000000}"/>
    <cellStyle name="60% - ส่วนที่ถูกเน้น4 2" xfId="59" xr:uid="{00000000-0005-0000-0000-000044000000}"/>
    <cellStyle name="60% - ส่วนที่ถูกเน้น4 3" xfId="152" xr:uid="{00000000-0005-0000-0000-000045000000}"/>
    <cellStyle name="60% - ส่วนที่ถูกเน้น5 2" xfId="60" xr:uid="{00000000-0005-0000-0000-000046000000}"/>
    <cellStyle name="60% - ส่วนที่ถูกเน้น5 3" xfId="153" xr:uid="{00000000-0005-0000-0000-000047000000}"/>
    <cellStyle name="60% - ส่วนที่ถูกเน้น6 2" xfId="61" xr:uid="{00000000-0005-0000-0000-000048000000}"/>
    <cellStyle name="60% - ส่วนที่ถูกเน้น6 3" xfId="154" xr:uid="{00000000-0005-0000-0000-000049000000}"/>
    <cellStyle name="Accent1" xfId="62" xr:uid="{00000000-0005-0000-0000-00004A000000}"/>
    <cellStyle name="Accent1 2" xfId="242" xr:uid="{00000000-0005-0000-0000-00004B000000}"/>
    <cellStyle name="Accent2" xfId="63" xr:uid="{00000000-0005-0000-0000-00004C000000}"/>
    <cellStyle name="Accent2 2" xfId="243" xr:uid="{00000000-0005-0000-0000-00004D000000}"/>
    <cellStyle name="Accent3" xfId="64" xr:uid="{00000000-0005-0000-0000-00004E000000}"/>
    <cellStyle name="Accent3 2" xfId="244" xr:uid="{00000000-0005-0000-0000-00004F000000}"/>
    <cellStyle name="Accent4" xfId="65" xr:uid="{00000000-0005-0000-0000-000050000000}"/>
    <cellStyle name="Accent4 2" xfId="245" xr:uid="{00000000-0005-0000-0000-000051000000}"/>
    <cellStyle name="Accent5" xfId="66" xr:uid="{00000000-0005-0000-0000-000052000000}"/>
    <cellStyle name="Accent5 2" xfId="246" xr:uid="{00000000-0005-0000-0000-000053000000}"/>
    <cellStyle name="Accent6" xfId="67" xr:uid="{00000000-0005-0000-0000-000054000000}"/>
    <cellStyle name="Accent6 2" xfId="247" xr:uid="{00000000-0005-0000-0000-000055000000}"/>
    <cellStyle name="Bad" xfId="68" xr:uid="{00000000-0005-0000-0000-000056000000}"/>
    <cellStyle name="Bad 2" xfId="248" xr:uid="{00000000-0005-0000-0000-000057000000}"/>
    <cellStyle name="Calculation" xfId="69" xr:uid="{00000000-0005-0000-0000-000058000000}"/>
    <cellStyle name="Calculation 2" xfId="249" xr:uid="{00000000-0005-0000-0000-000059000000}"/>
    <cellStyle name="Check Cell" xfId="70" xr:uid="{00000000-0005-0000-0000-00005A000000}"/>
    <cellStyle name="Check Cell 2" xfId="250" xr:uid="{00000000-0005-0000-0000-00005B000000}"/>
    <cellStyle name="Comma" xfId="1" builtinId="3"/>
    <cellStyle name="Comma 10" xfId="164" xr:uid="{00000000-0005-0000-0000-00005C000000}"/>
    <cellStyle name="Comma 13 2" xfId="2" xr:uid="{00000000-0005-0000-0000-00005D000000}"/>
    <cellStyle name="Comma 14" xfId="3" xr:uid="{00000000-0005-0000-0000-00005E000000}"/>
    <cellStyle name="Comma 2" xfId="4" xr:uid="{00000000-0005-0000-0000-00005F000000}"/>
    <cellStyle name="Comma 2 2" xfId="19" xr:uid="{00000000-0005-0000-0000-000060000000}"/>
    <cellStyle name="Comma 2 2 2" xfId="190" xr:uid="{00000000-0005-0000-0000-000061000000}"/>
    <cellStyle name="Comma 2 2 3" xfId="252" xr:uid="{00000000-0005-0000-0000-000062000000}"/>
    <cellStyle name="Comma 2 3" xfId="71" xr:uid="{00000000-0005-0000-0000-000063000000}"/>
    <cellStyle name="Comma 2 3 2" xfId="254" xr:uid="{00000000-0005-0000-0000-000064000000}"/>
    <cellStyle name="Comma 2 3 3" xfId="255" xr:uid="{00000000-0005-0000-0000-000065000000}"/>
    <cellStyle name="Comma 2 3 4" xfId="253" xr:uid="{00000000-0005-0000-0000-000066000000}"/>
    <cellStyle name="Comma 2 4" xfId="180" xr:uid="{00000000-0005-0000-0000-000067000000}"/>
    <cellStyle name="Comma 2 5" xfId="251" xr:uid="{00000000-0005-0000-0000-000068000000}"/>
    <cellStyle name="Comma 3" xfId="5" xr:uid="{00000000-0005-0000-0000-000069000000}"/>
    <cellStyle name="Comma 3 2" xfId="72" xr:uid="{00000000-0005-0000-0000-00006A000000}"/>
    <cellStyle name="Comma 3 2 2" xfId="188" xr:uid="{00000000-0005-0000-0000-00006B000000}"/>
    <cellStyle name="Comma 3 2 2 2" xfId="258" xr:uid="{00000000-0005-0000-0000-00006C000000}"/>
    <cellStyle name="Comma 3 2 3" xfId="259" xr:uid="{00000000-0005-0000-0000-00006D000000}"/>
    <cellStyle name="Comma 3 2 4" xfId="257" xr:uid="{00000000-0005-0000-0000-00006E000000}"/>
    <cellStyle name="Comma 3 3" xfId="182" xr:uid="{00000000-0005-0000-0000-00006F000000}"/>
    <cellStyle name="Comma 3 4" xfId="203" xr:uid="{00000000-0005-0000-0000-000070000000}"/>
    <cellStyle name="Comma 3 4 2" xfId="216" xr:uid="{00000000-0005-0000-0000-000071000000}"/>
    <cellStyle name="Comma 3 5" xfId="256" xr:uid="{00000000-0005-0000-0000-000072000000}"/>
    <cellStyle name="Comma 4" xfId="6" xr:uid="{00000000-0005-0000-0000-000073000000}"/>
    <cellStyle name="Comma 4 2" xfId="73" xr:uid="{00000000-0005-0000-0000-000074000000}"/>
    <cellStyle name="Comma 4 2 2" xfId="212" xr:uid="{00000000-0005-0000-0000-000075000000}"/>
    <cellStyle name="Comma 4 2 2 2" xfId="262" xr:uid="{00000000-0005-0000-0000-000076000000}"/>
    <cellStyle name="Comma 4 2 3" xfId="263" xr:uid="{00000000-0005-0000-0000-000077000000}"/>
    <cellStyle name="Comma 4 2 4" xfId="261" xr:uid="{00000000-0005-0000-0000-000078000000}"/>
    <cellStyle name="Comma 4 3" xfId="186" xr:uid="{00000000-0005-0000-0000-000079000000}"/>
    <cellStyle name="Comma 4 3 2" xfId="264" xr:uid="{00000000-0005-0000-0000-00007A000000}"/>
    <cellStyle name="Comma 4 4" xfId="260" xr:uid="{00000000-0005-0000-0000-00007B000000}"/>
    <cellStyle name="Comma 5" xfId="74" xr:uid="{00000000-0005-0000-0000-00007C000000}"/>
    <cellStyle name="Comma 5 2" xfId="191" xr:uid="{00000000-0005-0000-0000-00007D000000}"/>
    <cellStyle name="Comma 5 2 2" xfId="266" xr:uid="{00000000-0005-0000-0000-00007E000000}"/>
    <cellStyle name="Comma 5 2 3" xfId="265" xr:uid="{00000000-0005-0000-0000-00007F000000}"/>
    <cellStyle name="Comma 5 3" xfId="267" xr:uid="{00000000-0005-0000-0000-000080000000}"/>
    <cellStyle name="Comma 5 3 2" xfId="268" xr:uid="{00000000-0005-0000-0000-000081000000}"/>
    <cellStyle name="Comma 5 4" xfId="269" xr:uid="{00000000-0005-0000-0000-000082000000}"/>
    <cellStyle name="Comma 5 4 2" xfId="270" xr:uid="{00000000-0005-0000-0000-000083000000}"/>
    <cellStyle name="Comma 6" xfId="198" xr:uid="{00000000-0005-0000-0000-000084000000}"/>
    <cellStyle name="Comma 6 2" xfId="272" xr:uid="{00000000-0005-0000-0000-000085000000}"/>
    <cellStyle name="Comma 6 3" xfId="271" xr:uid="{00000000-0005-0000-0000-000086000000}"/>
    <cellStyle name="Comma 7" xfId="201" xr:uid="{00000000-0005-0000-0000-000087000000}"/>
    <cellStyle name="Comma 8" xfId="206" xr:uid="{00000000-0005-0000-0000-000088000000}"/>
    <cellStyle name="Comma 8 2" xfId="219" xr:uid="{00000000-0005-0000-0000-000089000000}"/>
    <cellStyle name="Comma 9" xfId="208" xr:uid="{00000000-0005-0000-0000-00008A000000}"/>
    <cellStyle name="Excel Built-in Comma" xfId="273" xr:uid="{00000000-0005-0000-0000-00008B000000}"/>
    <cellStyle name="Excel Built-in Normal" xfId="274" xr:uid="{00000000-0005-0000-0000-00008C000000}"/>
    <cellStyle name="Excel_BuiltIn_Comma" xfId="275" xr:uid="{00000000-0005-0000-0000-00008D000000}"/>
    <cellStyle name="Explanatory Text" xfId="75" xr:uid="{00000000-0005-0000-0000-00008E000000}"/>
    <cellStyle name="Explanatory Text 2" xfId="276" xr:uid="{00000000-0005-0000-0000-00008F000000}"/>
    <cellStyle name="Good" xfId="76" xr:uid="{00000000-0005-0000-0000-000090000000}"/>
    <cellStyle name="Good 2" xfId="277" xr:uid="{00000000-0005-0000-0000-000091000000}"/>
    <cellStyle name="Heading 1" xfId="77" xr:uid="{00000000-0005-0000-0000-000092000000}"/>
    <cellStyle name="Heading 1 2" xfId="278" xr:uid="{00000000-0005-0000-0000-000093000000}"/>
    <cellStyle name="Heading 2" xfId="78" xr:uid="{00000000-0005-0000-0000-000094000000}"/>
    <cellStyle name="Heading 2 2" xfId="279" xr:uid="{00000000-0005-0000-0000-000095000000}"/>
    <cellStyle name="Heading 3" xfId="79" xr:uid="{00000000-0005-0000-0000-000096000000}"/>
    <cellStyle name="Heading 3 2" xfId="280" xr:uid="{00000000-0005-0000-0000-000097000000}"/>
    <cellStyle name="Heading 4" xfId="80" xr:uid="{00000000-0005-0000-0000-000098000000}"/>
    <cellStyle name="Heading 4 2" xfId="281" xr:uid="{00000000-0005-0000-0000-000099000000}"/>
    <cellStyle name="Hyperlink 2" xfId="199" xr:uid="{00000000-0005-0000-0000-00009A000000}"/>
    <cellStyle name="Hyperlink 2 2" xfId="282" xr:uid="{00000000-0005-0000-0000-00009B000000}"/>
    <cellStyle name="Hyperlink 3" xfId="209" xr:uid="{00000000-0005-0000-0000-00009C000000}"/>
    <cellStyle name="Input" xfId="81" xr:uid="{00000000-0005-0000-0000-00009D000000}"/>
    <cellStyle name="Input 2" xfId="283" xr:uid="{00000000-0005-0000-0000-00009E000000}"/>
    <cellStyle name="Linked Cell" xfId="82" xr:uid="{00000000-0005-0000-0000-00009F000000}"/>
    <cellStyle name="Linked Cell 2" xfId="284" xr:uid="{00000000-0005-0000-0000-0000A0000000}"/>
    <cellStyle name="Neutral" xfId="83" xr:uid="{00000000-0005-0000-0000-0000A1000000}"/>
    <cellStyle name="Neutral 2" xfId="285" xr:uid="{00000000-0005-0000-0000-0000A2000000}"/>
    <cellStyle name="Normal" xfId="0" builtinId="0"/>
    <cellStyle name="Normal - Style1 2" xfId="7" xr:uid="{00000000-0005-0000-0000-0000A3000000}"/>
    <cellStyle name="Normal 10" xfId="207" xr:uid="{00000000-0005-0000-0000-0000A4000000}"/>
    <cellStyle name="Normal 11" xfId="23" xr:uid="{00000000-0005-0000-0000-0000A5000000}"/>
    <cellStyle name="Normal 12" xfId="220" xr:uid="{00000000-0005-0000-0000-0000A6000000}"/>
    <cellStyle name="Normal 128" xfId="8" xr:uid="{00000000-0005-0000-0000-0000A7000000}"/>
    <cellStyle name="Normal 13" xfId="222" xr:uid="{00000000-0005-0000-0000-0000A8000000}"/>
    <cellStyle name="Normal 14" xfId="369" xr:uid="{00000000-0005-0000-0000-0000A9000000}"/>
    <cellStyle name="Normal 15" xfId="371" xr:uid="{00000000-0005-0000-0000-0000AA000000}"/>
    <cellStyle name="Normal 16" xfId="370" xr:uid="{00000000-0005-0000-0000-0000AB000000}"/>
    <cellStyle name="Normal 2" xfId="9" xr:uid="{00000000-0005-0000-0000-0000AC000000}"/>
    <cellStyle name="Normal 2 2" xfId="84" xr:uid="{00000000-0005-0000-0000-0000AD000000}"/>
    <cellStyle name="Normal 2 2 2" xfId="195" xr:uid="{00000000-0005-0000-0000-0000AE000000}"/>
    <cellStyle name="Normal 2 2 3" xfId="174" xr:uid="{00000000-0005-0000-0000-0000AF000000}"/>
    <cellStyle name="Normal 2 3" xfId="187" xr:uid="{00000000-0005-0000-0000-0000B0000000}"/>
    <cellStyle name="Normal 2 4" xfId="211" xr:uid="{00000000-0005-0000-0000-0000B1000000}"/>
    <cellStyle name="Normal 2 5" xfId="181" xr:uid="{00000000-0005-0000-0000-0000B2000000}"/>
    <cellStyle name="Normal 3" xfId="10" xr:uid="{00000000-0005-0000-0000-0000B3000000}"/>
    <cellStyle name="Normal 3 2" xfId="85" xr:uid="{00000000-0005-0000-0000-0000B4000000}"/>
    <cellStyle name="Normal 3 2 2" xfId="287" xr:uid="{00000000-0005-0000-0000-0000B5000000}"/>
    <cellStyle name="Normal 3 3" xfId="183" xr:uid="{00000000-0005-0000-0000-0000B6000000}"/>
    <cellStyle name="Normal 3 4" xfId="286" xr:uid="{00000000-0005-0000-0000-0000B7000000}"/>
    <cellStyle name="Normal 4" xfId="11" xr:uid="{00000000-0005-0000-0000-0000B8000000}"/>
    <cellStyle name="Normal 4 2" xfId="86" xr:uid="{00000000-0005-0000-0000-0000B9000000}"/>
    <cellStyle name="Normal 4 2 2" xfId="193" xr:uid="{00000000-0005-0000-0000-0000BA000000}"/>
    <cellStyle name="Normal 4 3" xfId="202" xr:uid="{00000000-0005-0000-0000-0000BB000000}"/>
    <cellStyle name="Normal 4 3 2" xfId="215" xr:uid="{00000000-0005-0000-0000-0000BC000000}"/>
    <cellStyle name="Normal 4 4" xfId="192" xr:uid="{00000000-0005-0000-0000-0000BD000000}"/>
    <cellStyle name="Normal 5" xfId="12" xr:uid="{00000000-0005-0000-0000-0000BE000000}"/>
    <cellStyle name="Normal 5 2" xfId="184" xr:uid="{00000000-0005-0000-0000-0000BF000000}"/>
    <cellStyle name="Normal 5 3" xfId="288" xr:uid="{00000000-0005-0000-0000-0000C0000000}"/>
    <cellStyle name="Normal 6" xfId="24" xr:uid="{00000000-0005-0000-0000-0000C1000000}"/>
    <cellStyle name="Normal 6 2" xfId="213" xr:uid="{00000000-0005-0000-0000-0000C2000000}"/>
    <cellStyle name="Normal 6 3" xfId="194" xr:uid="{00000000-0005-0000-0000-0000C3000000}"/>
    <cellStyle name="Normal 6 4" xfId="289" xr:uid="{00000000-0005-0000-0000-0000C4000000}"/>
    <cellStyle name="Normal 7" xfId="135" xr:uid="{00000000-0005-0000-0000-0000C5000000}"/>
    <cellStyle name="Normal 7 2" xfId="214" xr:uid="{00000000-0005-0000-0000-0000C6000000}"/>
    <cellStyle name="Normal 7 3" xfId="197" xr:uid="{00000000-0005-0000-0000-0000C7000000}"/>
    <cellStyle name="Normal 8" xfId="136" xr:uid="{00000000-0005-0000-0000-0000C8000000}"/>
    <cellStyle name="Normal 8 2" xfId="200" xr:uid="{00000000-0005-0000-0000-0000C9000000}"/>
    <cellStyle name="Normal 9" xfId="137" xr:uid="{00000000-0005-0000-0000-0000CA000000}"/>
    <cellStyle name="Normal 9 2" xfId="218" xr:uid="{00000000-0005-0000-0000-0000CB000000}"/>
    <cellStyle name="Normal 9 3" xfId="205" xr:uid="{00000000-0005-0000-0000-0000CC000000}"/>
    <cellStyle name="Normal_Back up งานโครงสร้าง Parking 2" xfId="221" xr:uid="{00000000-0005-0000-0000-0000CD000000}"/>
    <cellStyle name="Normal_BOQกลุ่มงานST CV_030949" xfId="372" xr:uid="{B8CDF00B-7F8D-41A3-BB51-1C45C9DCB237}"/>
    <cellStyle name="Note" xfId="87" xr:uid="{00000000-0005-0000-0000-0000CE000000}"/>
    <cellStyle name="Note 2" xfId="196" xr:uid="{00000000-0005-0000-0000-0000CF000000}"/>
    <cellStyle name="Note 3" xfId="290" xr:uid="{00000000-0005-0000-0000-0000D0000000}"/>
    <cellStyle name="Output" xfId="88" xr:uid="{00000000-0005-0000-0000-0000D1000000}"/>
    <cellStyle name="Output 2" xfId="291" xr:uid="{00000000-0005-0000-0000-0000D2000000}"/>
    <cellStyle name="Percent 2" xfId="13" xr:uid="{00000000-0005-0000-0000-0000D3000000}"/>
    <cellStyle name="Percent 2 2" xfId="189" xr:uid="{00000000-0005-0000-0000-0000D4000000}"/>
    <cellStyle name="Percent 2 3" xfId="185" xr:uid="{00000000-0005-0000-0000-0000D5000000}"/>
    <cellStyle name="Percent 2 4" xfId="292" xr:uid="{00000000-0005-0000-0000-0000D6000000}"/>
    <cellStyle name="Percent 3" xfId="204" xr:uid="{00000000-0005-0000-0000-0000D7000000}"/>
    <cellStyle name="Percent 3 2" xfId="217" xr:uid="{00000000-0005-0000-0000-0000D8000000}"/>
    <cellStyle name="Percent 3 3" xfId="293" xr:uid="{00000000-0005-0000-0000-0000D9000000}"/>
    <cellStyle name="Title" xfId="89" xr:uid="{00000000-0005-0000-0000-0000DA000000}"/>
    <cellStyle name="Title 2" xfId="294" xr:uid="{00000000-0005-0000-0000-0000DB000000}"/>
    <cellStyle name="Total" xfId="90" xr:uid="{00000000-0005-0000-0000-0000DC000000}"/>
    <cellStyle name="Total 2" xfId="295" xr:uid="{00000000-0005-0000-0000-0000DD000000}"/>
    <cellStyle name="Warning Text" xfId="91" xr:uid="{00000000-0005-0000-0000-0000DE000000}"/>
    <cellStyle name="Warning Text 2" xfId="296" xr:uid="{00000000-0005-0000-0000-0000DF000000}"/>
    <cellStyle name="เครื่องหมายจุลภาค 10" xfId="95" xr:uid="{00000000-0005-0000-0000-0000E7000000}"/>
    <cellStyle name="เครื่องหมายจุลภาค 10 2" xfId="298" xr:uid="{00000000-0005-0000-0000-0000E8000000}"/>
    <cellStyle name="เครื่องหมายจุลภาค 10 3" xfId="299" xr:uid="{00000000-0005-0000-0000-0000E9000000}"/>
    <cellStyle name="เครื่องหมายจุลภาค 10 4" xfId="300" xr:uid="{00000000-0005-0000-0000-0000EA000000}"/>
    <cellStyle name="เครื่องหมายจุลภาค 10 4 2" xfId="301" xr:uid="{00000000-0005-0000-0000-0000EB000000}"/>
    <cellStyle name="เครื่องหมายจุลภาค 10 4 3" xfId="302" xr:uid="{00000000-0005-0000-0000-0000EC000000}"/>
    <cellStyle name="เครื่องหมายจุลภาค 10 4 3 2" xfId="303" xr:uid="{00000000-0005-0000-0000-0000ED000000}"/>
    <cellStyle name="เครื่องหมายจุลภาค 10 4 4" xfId="304" xr:uid="{00000000-0005-0000-0000-0000EE000000}"/>
    <cellStyle name="เครื่องหมายจุลภาค 10 4 5" xfId="305" xr:uid="{00000000-0005-0000-0000-0000EF000000}"/>
    <cellStyle name="เครื่องหมายจุลภาค 10 4 6" xfId="306" xr:uid="{00000000-0005-0000-0000-0000F0000000}"/>
    <cellStyle name="เครื่องหมายจุลภาค 10 5" xfId="307" xr:uid="{00000000-0005-0000-0000-0000F1000000}"/>
    <cellStyle name="เครื่องหมายจุลภาค 10 6" xfId="308" xr:uid="{00000000-0005-0000-0000-0000F2000000}"/>
    <cellStyle name="เครื่องหมายจุลภาค 10 7" xfId="297" xr:uid="{00000000-0005-0000-0000-0000F3000000}"/>
    <cellStyle name="เครื่องหมายจุลภาค 11" xfId="96" xr:uid="{00000000-0005-0000-0000-0000F4000000}"/>
    <cellStyle name="เครื่องหมายจุลภาค 11 2" xfId="310" xr:uid="{00000000-0005-0000-0000-0000F5000000}"/>
    <cellStyle name="เครื่องหมายจุลภาค 11 2 2" xfId="311" xr:uid="{00000000-0005-0000-0000-0000F6000000}"/>
    <cellStyle name="เครื่องหมายจุลภาค 11 3" xfId="312" xr:uid="{00000000-0005-0000-0000-0000F7000000}"/>
    <cellStyle name="เครื่องหมายจุลภาค 11 4" xfId="313" xr:uid="{00000000-0005-0000-0000-0000F8000000}"/>
    <cellStyle name="เครื่องหมายจุลภาค 11 5" xfId="309" xr:uid="{00000000-0005-0000-0000-0000F9000000}"/>
    <cellStyle name="เครื่องหมายจุลภาค 12" xfId="314" xr:uid="{00000000-0005-0000-0000-0000FA000000}"/>
    <cellStyle name="เครื่องหมายจุลภาค 13" xfId="315" xr:uid="{00000000-0005-0000-0000-0000FB000000}"/>
    <cellStyle name="เครื่องหมายจุลภาค 13 2" xfId="316" xr:uid="{00000000-0005-0000-0000-0000FC000000}"/>
    <cellStyle name="เครื่องหมายจุลภาค 13 3" xfId="317" xr:uid="{00000000-0005-0000-0000-0000FD000000}"/>
    <cellStyle name="เครื่องหมายจุลภาค 14 2" xfId="318" xr:uid="{00000000-0005-0000-0000-0000FE000000}"/>
    <cellStyle name="เครื่องหมายจุลภาค 14 2 2" xfId="319" xr:uid="{00000000-0005-0000-0000-0000FF000000}"/>
    <cellStyle name="เครื่องหมายจุลภาค 14 2 2 2" xfId="320" xr:uid="{00000000-0005-0000-0000-000000010000}"/>
    <cellStyle name="เครื่องหมายจุลภาค 14 2 3" xfId="321" xr:uid="{00000000-0005-0000-0000-000001010000}"/>
    <cellStyle name="เครื่องหมายจุลภาค 15" xfId="322" xr:uid="{00000000-0005-0000-0000-000002010000}"/>
    <cellStyle name="เครื่องหมายจุลภาค 15 2" xfId="323" xr:uid="{00000000-0005-0000-0000-000003010000}"/>
    <cellStyle name="เครื่องหมายจุลภาค 15 3" xfId="324" xr:uid="{00000000-0005-0000-0000-000004010000}"/>
    <cellStyle name="เครื่องหมายจุลภาค 2" xfId="14" xr:uid="{00000000-0005-0000-0000-000005010000}"/>
    <cellStyle name="เครื่องหมายจุลภาค 2 2" xfId="15" xr:uid="{00000000-0005-0000-0000-000006010000}"/>
    <cellStyle name="เครื่องหมายจุลภาค 2 2 2" xfId="97" xr:uid="{00000000-0005-0000-0000-000007010000}"/>
    <cellStyle name="เครื่องหมายจุลภาค 2 2 2 2" xfId="327" xr:uid="{00000000-0005-0000-0000-000008010000}"/>
    <cellStyle name="เครื่องหมายจุลภาค 2 2 3" xfId="328" xr:uid="{00000000-0005-0000-0000-000009010000}"/>
    <cellStyle name="เครื่องหมายจุลภาค 2 2 4" xfId="326" xr:uid="{00000000-0005-0000-0000-00000A010000}"/>
    <cellStyle name="เครื่องหมายจุลภาค 2 3" xfId="98" xr:uid="{00000000-0005-0000-0000-00000B010000}"/>
    <cellStyle name="เครื่องหมายจุลภาค 2 3 2" xfId="329" xr:uid="{00000000-0005-0000-0000-00000C010000}"/>
    <cellStyle name="เครื่องหมายจุลภาค 2 4" xfId="330" xr:uid="{00000000-0005-0000-0000-00000D010000}"/>
    <cellStyle name="เครื่องหมายจุลภาค 2 4 2" xfId="331" xr:uid="{00000000-0005-0000-0000-00000E010000}"/>
    <cellStyle name="เครื่องหมายจุลภาค 2 5" xfId="325" xr:uid="{00000000-0005-0000-0000-00000F010000}"/>
    <cellStyle name="เครื่องหมายจุลภาค 2_ประปา-ปรับอากาศ" xfId="332" xr:uid="{00000000-0005-0000-0000-000010010000}"/>
    <cellStyle name="เครื่องหมายจุลภาค 3" xfId="99" xr:uid="{00000000-0005-0000-0000-000011010000}"/>
    <cellStyle name="เครื่องหมายจุลภาค 3 2" xfId="100" xr:uid="{00000000-0005-0000-0000-000012010000}"/>
    <cellStyle name="เครื่องหมายจุลภาค 3 2 2" xfId="335" xr:uid="{00000000-0005-0000-0000-000013010000}"/>
    <cellStyle name="เครื่องหมายจุลภาค 3 2 3" xfId="336" xr:uid="{00000000-0005-0000-0000-000014010000}"/>
    <cellStyle name="เครื่องหมายจุลภาค 3 2 4" xfId="334" xr:uid="{00000000-0005-0000-0000-000015010000}"/>
    <cellStyle name="เครื่องหมายจุลภาค 3 3" xfId="337" xr:uid="{00000000-0005-0000-0000-000016010000}"/>
    <cellStyle name="เครื่องหมายจุลภาค 3 4" xfId="338" xr:uid="{00000000-0005-0000-0000-000017010000}"/>
    <cellStyle name="เครื่องหมายจุลภาค 3 5" xfId="333" xr:uid="{00000000-0005-0000-0000-000018010000}"/>
    <cellStyle name="เครื่องหมายจุลภาค 4" xfId="18" xr:uid="{00000000-0005-0000-0000-000019010000}"/>
    <cellStyle name="เครื่องหมายจุลภาค 4 2" xfId="20" xr:uid="{00000000-0005-0000-0000-00001A010000}"/>
    <cellStyle name="เครื่องหมายจุลภาค 4 3" xfId="101" xr:uid="{00000000-0005-0000-0000-00001B010000}"/>
    <cellStyle name="เครื่องหมายจุลภาค 4 4" xfId="339" xr:uid="{00000000-0005-0000-0000-00001C010000}"/>
    <cellStyle name="เครื่องหมายจุลภาค 5" xfId="102" xr:uid="{00000000-0005-0000-0000-00001D010000}"/>
    <cellStyle name="เครื่องหมายจุลภาค 5 2" xfId="340" xr:uid="{00000000-0005-0000-0000-00001E010000}"/>
    <cellStyle name="เครื่องหมายจุลภาค 6" xfId="103" xr:uid="{00000000-0005-0000-0000-00001F010000}"/>
    <cellStyle name="เครื่องหมายจุลภาค 6 2" xfId="341" xr:uid="{00000000-0005-0000-0000-000020010000}"/>
    <cellStyle name="เครื่องหมายจุลภาค 7" xfId="104" xr:uid="{00000000-0005-0000-0000-000021010000}"/>
    <cellStyle name="เครื่องหมายจุลภาค 7 2" xfId="342" xr:uid="{00000000-0005-0000-0000-000022010000}"/>
    <cellStyle name="เครื่องหมายจุลภาค 7 2 4" xfId="343" xr:uid="{00000000-0005-0000-0000-000023010000}"/>
    <cellStyle name="เครื่องหมายจุลภาค 7 2 4 2" xfId="344" xr:uid="{00000000-0005-0000-0000-000024010000}"/>
    <cellStyle name="เครื่องหมายจุลภาค 7 2 4 2 2" xfId="345" xr:uid="{00000000-0005-0000-0000-000025010000}"/>
    <cellStyle name="เครื่องหมายจุลภาค 7 2 4 3" xfId="346" xr:uid="{00000000-0005-0000-0000-000026010000}"/>
    <cellStyle name="เครื่องหมายจุลภาค 8" xfId="105" xr:uid="{00000000-0005-0000-0000-000027010000}"/>
    <cellStyle name="เครื่องหมายจุลภาค 8 2" xfId="347" xr:uid="{00000000-0005-0000-0000-000028010000}"/>
    <cellStyle name="เครื่องหมายจุลภาค 9" xfId="106" xr:uid="{00000000-0005-0000-0000-000029010000}"/>
    <cellStyle name="เครื่องหมายจุลภาค 9 2" xfId="348" xr:uid="{00000000-0005-0000-0000-00002A010000}"/>
    <cellStyle name="เซลล์ตรวจสอบ 2" xfId="108" xr:uid="{00000000-0005-0000-0000-00002D010000}"/>
    <cellStyle name="เซลล์ตรวจสอบ 3" xfId="163" xr:uid="{00000000-0005-0000-0000-00002E010000}"/>
    <cellStyle name="เซลล์ที่มีการเชื่อมโยง 2" xfId="109" xr:uid="{00000000-0005-0000-0000-00002F010000}"/>
    <cellStyle name="เซลล์ที่มีการเชื่อมโยง 3" xfId="172" xr:uid="{00000000-0005-0000-0000-000030010000}"/>
    <cellStyle name="เปอร์เซ็นต์ 2" xfId="17" xr:uid="{00000000-0005-0000-0000-000054010000}"/>
    <cellStyle name="เปอร์เซ็นต์ 2 2" xfId="367" xr:uid="{00000000-0005-0000-0000-000055010000}"/>
    <cellStyle name="เปอร์เซ็นต์ 4" xfId="120" xr:uid="{00000000-0005-0000-0000-000056010000}"/>
    <cellStyle name="แย่ 2" xfId="122" xr:uid="{00000000-0005-0000-0000-000059010000}"/>
    <cellStyle name="แย่ 3" xfId="161" xr:uid="{00000000-0005-0000-0000-00005A010000}"/>
    <cellStyle name="แสดงผล 2" xfId="129" xr:uid="{00000000-0005-0000-0000-000068010000}"/>
    <cellStyle name="แสดงผล 3" xfId="176" xr:uid="{00000000-0005-0000-0000-000069010000}"/>
    <cellStyle name="การคำนวณ 2" xfId="92" xr:uid="{00000000-0005-0000-0000-0000E0000000}"/>
    <cellStyle name="การคำนวณ 3" xfId="162" xr:uid="{00000000-0005-0000-0000-0000E1000000}"/>
    <cellStyle name="ข้อความเตือน 2" xfId="93" xr:uid="{00000000-0005-0000-0000-0000E2000000}"/>
    <cellStyle name="ข้อความเตือน 3" xfId="179" xr:uid="{00000000-0005-0000-0000-0000E3000000}"/>
    <cellStyle name="ข้อความอธิบาย 2" xfId="94" xr:uid="{00000000-0005-0000-0000-0000E4000000}"/>
    <cellStyle name="ข้อความอธิบาย 3" xfId="165" xr:uid="{00000000-0005-0000-0000-0000E5000000}"/>
    <cellStyle name="ชื่อเรื่อง 2" xfId="107" xr:uid="{00000000-0005-0000-0000-00002B010000}"/>
    <cellStyle name="ชื่อเรื่อง 3" xfId="177" xr:uid="{00000000-0005-0000-0000-00002C010000}"/>
    <cellStyle name="ดี 2" xfId="110" xr:uid="{00000000-0005-0000-0000-000031010000}"/>
    <cellStyle name="ดี 3" xfId="166" xr:uid="{00000000-0005-0000-0000-000032010000}"/>
    <cellStyle name="ปกติ 10" xfId="349" xr:uid="{00000000-0005-0000-0000-000034010000}"/>
    <cellStyle name="ปกติ 11" xfId="350" xr:uid="{00000000-0005-0000-0000-000035010000}"/>
    <cellStyle name="ปกติ 12" xfId="351" xr:uid="{00000000-0005-0000-0000-000036010000}"/>
    <cellStyle name="ปกติ 13" xfId="352" xr:uid="{00000000-0005-0000-0000-000037010000}"/>
    <cellStyle name="ปกติ 14" xfId="353" xr:uid="{00000000-0005-0000-0000-000038010000}"/>
    <cellStyle name="ปกติ 2" xfId="16" xr:uid="{00000000-0005-0000-0000-000039010000}"/>
    <cellStyle name="ปกติ 2 2" xfId="21" xr:uid="{00000000-0005-0000-0000-00003A010000}"/>
    <cellStyle name="ปกติ 2 2 2" xfId="112" xr:uid="{00000000-0005-0000-0000-00003B010000}"/>
    <cellStyle name="ปกติ 2 3" xfId="111" xr:uid="{00000000-0005-0000-0000-00003C010000}"/>
    <cellStyle name="ปกติ 2 3 2" xfId="355" xr:uid="{00000000-0005-0000-0000-00003D010000}"/>
    <cellStyle name="ปกติ 2 3 3" xfId="356" xr:uid="{00000000-0005-0000-0000-00003E010000}"/>
    <cellStyle name="ปกติ 2 3 4" xfId="357" xr:uid="{00000000-0005-0000-0000-00003F010000}"/>
    <cellStyle name="ปกติ 2 3 5" xfId="358" xr:uid="{00000000-0005-0000-0000-000040010000}"/>
    <cellStyle name="ปกติ 2 3 6" xfId="354" xr:uid="{00000000-0005-0000-0000-000041010000}"/>
    <cellStyle name="ปกติ 2 4" xfId="210" xr:uid="{00000000-0005-0000-0000-000042010000}"/>
    <cellStyle name="ปกติ 2_ประปา-ปรับอากาศ" xfId="359" xr:uid="{00000000-0005-0000-0000-000043010000}"/>
    <cellStyle name="ปกติ 3" xfId="113" xr:uid="{00000000-0005-0000-0000-000044010000}"/>
    <cellStyle name="ปกติ 3 2" xfId="114" xr:uid="{00000000-0005-0000-0000-000045010000}"/>
    <cellStyle name="ปกติ 4" xfId="115" xr:uid="{00000000-0005-0000-0000-000046010000}"/>
    <cellStyle name="ปกติ 4 2" xfId="360" xr:uid="{00000000-0005-0000-0000-000047010000}"/>
    <cellStyle name="ปกติ 5" xfId="116" xr:uid="{00000000-0005-0000-0000-000048010000}"/>
    <cellStyle name="ปกติ 5 2" xfId="361" xr:uid="{00000000-0005-0000-0000-000049010000}"/>
    <cellStyle name="ปกติ 6" xfId="117" xr:uid="{00000000-0005-0000-0000-00004A010000}"/>
    <cellStyle name="ปกติ 7" xfId="362" xr:uid="{00000000-0005-0000-0000-00004B010000}"/>
    <cellStyle name="ปกติ 8" xfId="363" xr:uid="{00000000-0005-0000-0000-00004C010000}"/>
    <cellStyle name="ปกติ 8 2 2" xfId="364" xr:uid="{00000000-0005-0000-0000-00004D010000}"/>
    <cellStyle name="ปกติ 9" xfId="365" xr:uid="{00000000-0005-0000-0000-00004E010000}"/>
    <cellStyle name="ปกติ_Sheet1" xfId="366" xr:uid="{00000000-0005-0000-0000-00004F010000}"/>
    <cellStyle name="ป้อนค่า 2" xfId="118" xr:uid="{00000000-0005-0000-0000-000050010000}"/>
    <cellStyle name="ป้อนค่า 3" xfId="171" xr:uid="{00000000-0005-0000-0000-000051010000}"/>
    <cellStyle name="ปานกลาง 2" xfId="119" xr:uid="{00000000-0005-0000-0000-000052010000}"/>
    <cellStyle name="ปานกลาง 3" xfId="173" xr:uid="{00000000-0005-0000-0000-000053010000}"/>
    <cellStyle name="ผลรวม 2" xfId="121" xr:uid="{00000000-0005-0000-0000-000057010000}"/>
    <cellStyle name="ผลรวม 3" xfId="178" xr:uid="{00000000-0005-0000-0000-000058010000}"/>
    <cellStyle name="ลักษณะ 1" xfId="368" xr:uid="{00000000-0005-0000-0000-00005B010000}"/>
    <cellStyle name="ส่วนที่ถูกเน้น1 2" xfId="123" xr:uid="{00000000-0005-0000-0000-00005C010000}"/>
    <cellStyle name="ส่วนที่ถูกเน้น1 3" xfId="155" xr:uid="{00000000-0005-0000-0000-00005D010000}"/>
    <cellStyle name="ส่วนที่ถูกเน้น2 2" xfId="124" xr:uid="{00000000-0005-0000-0000-00005E010000}"/>
    <cellStyle name="ส่วนที่ถูกเน้น2 3" xfId="156" xr:uid="{00000000-0005-0000-0000-00005F010000}"/>
    <cellStyle name="ส่วนที่ถูกเน้น3 2" xfId="125" xr:uid="{00000000-0005-0000-0000-000060010000}"/>
    <cellStyle name="ส่วนที่ถูกเน้น3 3" xfId="157" xr:uid="{00000000-0005-0000-0000-000061010000}"/>
    <cellStyle name="ส่วนที่ถูกเน้น4 2" xfId="126" xr:uid="{00000000-0005-0000-0000-000062010000}"/>
    <cellStyle name="ส่วนที่ถูกเน้น4 3" xfId="158" xr:uid="{00000000-0005-0000-0000-000063010000}"/>
    <cellStyle name="ส่วนที่ถูกเน้น5 2" xfId="127" xr:uid="{00000000-0005-0000-0000-000064010000}"/>
    <cellStyle name="ส่วนที่ถูกเน้น5 3" xfId="159" xr:uid="{00000000-0005-0000-0000-000065010000}"/>
    <cellStyle name="ส่วนที่ถูกเน้น6 2" xfId="128" xr:uid="{00000000-0005-0000-0000-000066010000}"/>
    <cellStyle name="ส่วนที่ถูกเน้น6 3" xfId="160" xr:uid="{00000000-0005-0000-0000-000067010000}"/>
    <cellStyle name="หมายเหตุ 2" xfId="130" xr:uid="{00000000-0005-0000-0000-00006A010000}"/>
    <cellStyle name="หมายเหตุ 3" xfId="175" xr:uid="{00000000-0005-0000-0000-00006B010000}"/>
    <cellStyle name="หัวเรื่อง 1 2" xfId="131" xr:uid="{00000000-0005-0000-0000-00006C010000}"/>
    <cellStyle name="หัวเรื่อง 1 3" xfId="167" xr:uid="{00000000-0005-0000-0000-00006D010000}"/>
    <cellStyle name="หัวเรื่อง 2 2" xfId="132" xr:uid="{00000000-0005-0000-0000-00006E010000}"/>
    <cellStyle name="หัวเรื่อง 2 3" xfId="168" xr:uid="{00000000-0005-0000-0000-00006F010000}"/>
    <cellStyle name="หัวเรื่อง 3 2" xfId="133" xr:uid="{00000000-0005-0000-0000-000070010000}"/>
    <cellStyle name="หัวเรื่อง 3 3" xfId="169" xr:uid="{00000000-0005-0000-0000-000071010000}"/>
    <cellStyle name="หัวเรื่อง 4 2" xfId="134" xr:uid="{00000000-0005-0000-0000-000072010000}"/>
    <cellStyle name="หัวเรื่อง 4 3" xfId="170" xr:uid="{00000000-0005-0000-0000-000073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775286</xdr:colOff>
      <xdr:row>112</xdr:row>
      <xdr:rowOff>33050</xdr:rowOff>
    </xdr:from>
    <xdr:ext cx="120418" cy="1790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43686" y="11939300"/>
          <a:ext cx="120418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100" i="0">
              <a:latin typeface="Cambria Math" panose="02040503050406030204" pitchFamily="18" charset="0"/>
              <a:ea typeface="Cambria Math" panose="02040503050406030204" pitchFamily="18" charset="0"/>
            </a:rPr>
            <a:t>∅</a:t>
          </a:r>
          <a:endParaRPr lang="th-TH" sz="1100"/>
        </a:p>
      </xdr:txBody>
    </xdr:sp>
    <xdr:clientData/>
  </xdr:oneCellAnchor>
  <xdr:oneCellAnchor>
    <xdr:from>
      <xdr:col>2</xdr:col>
      <xdr:colOff>775286</xdr:colOff>
      <xdr:row>123</xdr:row>
      <xdr:rowOff>33050</xdr:rowOff>
    </xdr:from>
    <xdr:ext cx="120418" cy="17902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943686" y="14339600"/>
          <a:ext cx="120418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100" i="0">
              <a:latin typeface="Cambria Math" panose="02040503050406030204" pitchFamily="18" charset="0"/>
              <a:ea typeface="Cambria Math" panose="02040503050406030204" pitchFamily="18" charset="0"/>
            </a:rPr>
            <a:t>∅</a:t>
          </a:r>
          <a:endParaRPr lang="th-TH" sz="1100"/>
        </a:p>
      </xdr:txBody>
    </xdr:sp>
    <xdr:clientData/>
  </xdr:oneCellAnchor>
  <xdr:oneCellAnchor>
    <xdr:from>
      <xdr:col>2</xdr:col>
      <xdr:colOff>775286</xdr:colOff>
      <xdr:row>132</xdr:row>
      <xdr:rowOff>33050</xdr:rowOff>
    </xdr:from>
    <xdr:ext cx="120418" cy="17902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943686" y="16473200"/>
          <a:ext cx="120418" cy="1790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n-US" sz="1100" i="0">
              <a:latin typeface="Cambria Math" panose="02040503050406030204" pitchFamily="18" charset="0"/>
              <a:ea typeface="Cambria Math" panose="02040503050406030204" pitchFamily="18" charset="0"/>
            </a:rPr>
            <a:t>∅</a:t>
          </a:r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3"/>
  <sheetViews>
    <sheetView view="pageBreakPreview" topLeftCell="A10" zoomScale="50" zoomScaleNormal="70" zoomScaleSheetLayoutView="50" workbookViewId="0">
      <selection activeCell="J17" sqref="J17"/>
    </sheetView>
  </sheetViews>
  <sheetFormatPr defaultColWidth="8.5" defaultRowHeight="28.5" customHeight="1"/>
  <cols>
    <col min="1" max="1" width="21.69921875" style="113" customWidth="1"/>
    <col min="2" max="2" width="87.69921875" style="84" customWidth="1"/>
    <col min="3" max="3" width="65.59765625" style="114" customWidth="1"/>
    <col min="4" max="4" width="17.09765625" style="85" hidden="1" customWidth="1"/>
    <col min="5" max="5" width="17.3984375" style="285" hidden="1" customWidth="1"/>
    <col min="6" max="6" width="17.8984375" style="85" hidden="1" customWidth="1"/>
    <col min="7" max="7" width="19.69921875" style="85" hidden="1" customWidth="1"/>
    <col min="8" max="8" width="23.8984375" style="85" hidden="1" customWidth="1"/>
    <col min="9" max="9" width="11.09765625" style="85" bestFit="1" customWidth="1"/>
    <col min="10" max="10" width="39.59765625" style="84" customWidth="1"/>
    <col min="11" max="16384" width="8.5" style="84"/>
  </cols>
  <sheetData>
    <row r="1" spans="1:10" ht="28.5" customHeight="1">
      <c r="A1" s="81"/>
      <c r="B1" s="81"/>
      <c r="C1" s="82" t="s">
        <v>634</v>
      </c>
      <c r="D1" s="83"/>
      <c r="G1" s="290"/>
      <c r="H1" s="290"/>
    </row>
    <row r="2" spans="1:10" s="1" customFormat="1" ht="26.4">
      <c r="A2" s="76" t="s">
        <v>471</v>
      </c>
      <c r="B2" s="76"/>
      <c r="C2" s="76"/>
      <c r="D2" s="75"/>
      <c r="E2" s="286"/>
      <c r="F2" s="75"/>
      <c r="G2" s="291"/>
      <c r="H2" s="291"/>
      <c r="I2" s="291"/>
    </row>
    <row r="3" spans="1:10" s="1" customFormat="1" ht="26.4">
      <c r="A3" s="77" t="s">
        <v>475</v>
      </c>
      <c r="B3" s="77"/>
      <c r="C3" s="77"/>
      <c r="D3" s="61"/>
      <c r="E3" s="286"/>
      <c r="F3" s="61"/>
      <c r="G3" s="291"/>
      <c r="H3" s="291"/>
      <c r="I3" s="291"/>
    </row>
    <row r="4" spans="1:10" s="1" customFormat="1" ht="26.4">
      <c r="A4" s="77" t="s">
        <v>452</v>
      </c>
      <c r="B4" s="77"/>
      <c r="C4" s="77"/>
      <c r="D4" s="61"/>
      <c r="E4" s="286"/>
      <c r="F4" s="61"/>
      <c r="G4" s="291"/>
      <c r="H4" s="291"/>
      <c r="I4" s="291"/>
    </row>
    <row r="5" spans="1:10" s="1" customFormat="1" ht="26.4">
      <c r="A5" s="77" t="s">
        <v>491</v>
      </c>
      <c r="B5" s="77"/>
      <c r="C5" s="77"/>
      <c r="D5" s="61"/>
      <c r="E5" s="286"/>
      <c r="F5" s="61"/>
      <c r="G5" s="291"/>
      <c r="H5" s="291"/>
      <c r="I5" s="291"/>
    </row>
    <row r="6" spans="1:10" s="1" customFormat="1" ht="26.4">
      <c r="A6" s="77" t="s">
        <v>490</v>
      </c>
      <c r="B6" s="77"/>
      <c r="C6" s="77"/>
      <c r="D6" s="61"/>
      <c r="E6" s="286"/>
      <c r="F6" s="61"/>
      <c r="G6" s="291"/>
      <c r="H6" s="291"/>
      <c r="I6" s="291"/>
    </row>
    <row r="7" spans="1:10" s="1" customFormat="1" ht="26.4">
      <c r="A7" s="80" t="s">
        <v>924</v>
      </c>
      <c r="B7" s="80"/>
      <c r="C7" s="77"/>
      <c r="D7" s="61"/>
      <c r="E7" s="286"/>
      <c r="F7" s="61"/>
      <c r="G7" s="291"/>
      <c r="H7" s="291"/>
      <c r="I7" s="291"/>
    </row>
    <row r="8" spans="1:10" s="1" customFormat="1" ht="27" thickBot="1">
      <c r="A8" s="78"/>
      <c r="B8" s="78"/>
      <c r="C8" s="79" t="s">
        <v>454</v>
      </c>
      <c r="D8" s="75"/>
      <c r="E8" s="286"/>
      <c r="F8" s="61"/>
      <c r="G8" s="291"/>
      <c r="H8" s="291"/>
      <c r="I8" s="291"/>
    </row>
    <row r="9" spans="1:10" ht="28.5" customHeight="1" thickTop="1">
      <c r="A9" s="86" t="s">
        <v>455</v>
      </c>
      <c r="B9" s="86" t="s">
        <v>456</v>
      </c>
      <c r="C9" s="86" t="s">
        <v>458</v>
      </c>
      <c r="D9" s="87"/>
      <c r="F9" s="292"/>
      <c r="G9" s="293"/>
      <c r="H9" s="293"/>
    </row>
    <row r="10" spans="1:10" ht="28.5" customHeight="1">
      <c r="A10" s="276">
        <v>1</v>
      </c>
      <c r="B10" s="89" t="s">
        <v>461</v>
      </c>
      <c r="C10" s="90"/>
      <c r="D10" s="83"/>
      <c r="F10" s="292"/>
      <c r="G10" s="294"/>
      <c r="H10" s="294"/>
    </row>
    <row r="11" spans="1:10" ht="28.5" customHeight="1">
      <c r="A11" s="93"/>
      <c r="B11" s="117" t="s">
        <v>635</v>
      </c>
      <c r="C11" s="94">
        <f>ปร.5ก!E25</f>
        <v>0</v>
      </c>
      <c r="D11" s="83">
        <v>27673758.781093143</v>
      </c>
      <c r="E11" s="285">
        <f>C11-D11</f>
        <v>-27673758.781093143</v>
      </c>
      <c r="G11" s="295"/>
      <c r="J11" s="88"/>
    </row>
    <row r="12" spans="1:10" ht="28.5" customHeight="1">
      <c r="A12" s="93"/>
      <c r="B12" s="117" t="s">
        <v>636</v>
      </c>
      <c r="C12" s="94">
        <f>ปร.5ข!E25</f>
        <v>0</v>
      </c>
      <c r="D12" s="83">
        <v>8773887.6500000004</v>
      </c>
      <c r="E12" s="285">
        <f t="shared" ref="E12:E20" si="0">C12-D12</f>
        <v>-8773887.6500000004</v>
      </c>
      <c r="G12" s="295"/>
      <c r="J12" s="88"/>
    </row>
    <row r="13" spans="1:10" ht="28.5" customHeight="1">
      <c r="A13" s="93"/>
      <c r="B13" s="117" t="s">
        <v>637</v>
      </c>
      <c r="C13" s="94">
        <f>'ปร.4(พ)'!J21</f>
        <v>0</v>
      </c>
      <c r="D13" s="83">
        <v>1011680</v>
      </c>
      <c r="E13" s="285">
        <f t="shared" si="0"/>
        <v>-1011680</v>
      </c>
      <c r="G13" s="295"/>
      <c r="J13" s="88"/>
    </row>
    <row r="14" spans="1:10" ht="28.5" customHeight="1">
      <c r="A14" s="93"/>
      <c r="B14" s="93"/>
      <c r="C14" s="94"/>
      <c r="D14" s="83"/>
      <c r="E14" s="285">
        <f t="shared" si="0"/>
        <v>0</v>
      </c>
      <c r="G14" s="295"/>
      <c r="J14" s="88"/>
    </row>
    <row r="15" spans="1:10" ht="28.5" customHeight="1">
      <c r="A15" s="93"/>
      <c r="B15" s="93"/>
      <c r="C15" s="94"/>
      <c r="D15" s="83"/>
      <c r="E15" s="285">
        <f t="shared" si="0"/>
        <v>0</v>
      </c>
      <c r="G15" s="295"/>
    </row>
    <row r="16" spans="1:10" ht="28.5" customHeight="1">
      <c r="A16" s="93"/>
      <c r="B16" s="93"/>
      <c r="C16" s="94"/>
      <c r="D16" s="83"/>
      <c r="E16" s="285">
        <f t="shared" si="0"/>
        <v>0</v>
      </c>
      <c r="G16" s="295"/>
    </row>
    <row r="17" spans="1:9" ht="28.5" customHeight="1">
      <c r="A17" s="93"/>
      <c r="B17" s="93"/>
      <c r="C17" s="94"/>
      <c r="D17" s="83"/>
      <c r="E17" s="285">
        <f t="shared" si="0"/>
        <v>0</v>
      </c>
      <c r="F17" s="292"/>
      <c r="G17" s="295"/>
    </row>
    <row r="18" spans="1:9" ht="28.5" customHeight="1">
      <c r="A18" s="93"/>
      <c r="B18" s="93" t="s">
        <v>486</v>
      </c>
      <c r="C18" s="275">
        <f>SUM(C11:C17)</f>
        <v>0</v>
      </c>
      <c r="D18" s="83">
        <v>37459326.431093141</v>
      </c>
      <c r="E18" s="285">
        <f t="shared" si="0"/>
        <v>-37459326.431093141</v>
      </c>
      <c r="F18" s="296"/>
      <c r="G18" s="295"/>
    </row>
    <row r="19" spans="1:9" ht="28.5" customHeight="1">
      <c r="A19" s="95"/>
      <c r="B19" s="95"/>
      <c r="C19" s="96"/>
      <c r="D19" s="83"/>
      <c r="E19" s="285">
        <f t="shared" si="0"/>
        <v>0</v>
      </c>
      <c r="G19" s="297"/>
    </row>
    <row r="20" spans="1:9" ht="28.5" customHeight="1">
      <c r="A20" s="97" t="s">
        <v>460</v>
      </c>
      <c r="B20" s="118" t="s">
        <v>832</v>
      </c>
      <c r="C20" s="116"/>
      <c r="D20" s="91">
        <v>37400000</v>
      </c>
      <c r="E20" s="285">
        <f t="shared" si="0"/>
        <v>-37400000</v>
      </c>
      <c r="G20" s="295"/>
    </row>
    <row r="21" spans="1:9" ht="28.5" customHeight="1" thickBot="1">
      <c r="A21" s="98"/>
      <c r="B21" s="115" t="str">
        <f>BAHTTEXT(C20)</f>
        <v>ศูนย์บาทถ้วน</v>
      </c>
      <c r="C21" s="99"/>
      <c r="D21" s="100"/>
      <c r="G21" s="298"/>
    </row>
    <row r="22" spans="1:9" s="1" customFormat="1" ht="23.1" customHeight="1" thickTop="1">
      <c r="E22" s="286"/>
      <c r="F22" s="291"/>
      <c r="G22" s="291"/>
      <c r="H22" s="291"/>
      <c r="I22" s="291"/>
    </row>
    <row r="23" spans="1:9" s="1" customFormat="1" ht="22.5" customHeight="1">
      <c r="E23" s="286"/>
      <c r="F23" s="291"/>
      <c r="G23" s="291"/>
      <c r="H23" s="291"/>
      <c r="I23" s="291"/>
    </row>
    <row r="24" spans="1:9" s="1" customFormat="1" ht="30.75" customHeight="1">
      <c r="B24" s="2" t="s">
        <v>487</v>
      </c>
      <c r="E24" s="286"/>
      <c r="F24" s="291"/>
      <c r="G24" s="291"/>
      <c r="H24" s="291"/>
      <c r="I24" s="291"/>
    </row>
    <row r="25" spans="1:9" s="1" customFormat="1" ht="34.5" customHeight="1">
      <c r="E25" s="286"/>
      <c r="F25" s="291"/>
      <c r="G25" s="291"/>
      <c r="H25" s="291"/>
      <c r="I25" s="291"/>
    </row>
    <row r="26" spans="1:9" s="2" customFormat="1" ht="35.4" customHeight="1">
      <c r="B26" s="102" t="s">
        <v>543</v>
      </c>
      <c r="C26" s="1"/>
      <c r="D26" s="1"/>
      <c r="E26" s="287"/>
      <c r="F26" s="291"/>
      <c r="G26" s="61"/>
      <c r="H26" s="61"/>
      <c r="I26" s="61"/>
    </row>
    <row r="27" spans="1:9" s="2" customFormat="1" ht="35.4" customHeight="1">
      <c r="B27" s="103" t="s">
        <v>544</v>
      </c>
      <c r="C27" s="104"/>
      <c r="D27" s="104"/>
      <c r="E27" s="287"/>
      <c r="F27" s="299" t="s">
        <v>542</v>
      </c>
      <c r="G27" s="61"/>
      <c r="H27" s="61"/>
      <c r="I27" s="61"/>
    </row>
    <row r="28" spans="1:9" s="2" customFormat="1" ht="35.4" customHeight="1">
      <c r="B28" s="103"/>
      <c r="C28" s="104"/>
      <c r="D28" s="104"/>
      <c r="E28" s="287"/>
      <c r="F28" s="299"/>
      <c r="G28" s="61"/>
      <c r="H28" s="61"/>
      <c r="I28" s="61"/>
    </row>
    <row r="29" spans="1:9" s="2" customFormat="1" ht="35.4" customHeight="1">
      <c r="B29" s="102" t="s">
        <v>546</v>
      </c>
      <c r="C29" s="104" t="s">
        <v>546</v>
      </c>
      <c r="D29" s="104"/>
      <c r="E29" s="287"/>
      <c r="F29" s="299"/>
      <c r="G29" s="61"/>
      <c r="H29" s="61"/>
      <c r="I29" s="61"/>
    </row>
    <row r="30" spans="1:9" s="2" customFormat="1" ht="35.4" customHeight="1">
      <c r="B30" s="103" t="s">
        <v>545</v>
      </c>
      <c r="C30" s="104" t="s">
        <v>547</v>
      </c>
      <c r="D30" s="104"/>
      <c r="E30" s="287"/>
      <c r="F30" s="299"/>
      <c r="G30" s="61"/>
      <c r="H30" s="61"/>
      <c r="I30" s="61"/>
    </row>
    <row r="31" spans="1:9" s="2" customFormat="1" ht="35.4" customHeight="1">
      <c r="B31" s="103"/>
      <c r="C31" s="104"/>
      <c r="D31" s="104"/>
      <c r="E31" s="287"/>
      <c r="F31" s="299"/>
      <c r="G31" s="61"/>
      <c r="H31" s="61"/>
      <c r="I31" s="61"/>
    </row>
    <row r="32" spans="1:9" s="2" customFormat="1" ht="35.4" customHeight="1">
      <c r="B32" s="102" t="s">
        <v>546</v>
      </c>
      <c r="C32" s="104" t="s">
        <v>823</v>
      </c>
      <c r="D32" s="104"/>
      <c r="E32" s="287"/>
      <c r="F32" s="299"/>
      <c r="G32" s="61"/>
      <c r="H32" s="61"/>
      <c r="I32" s="61"/>
    </row>
    <row r="33" spans="1:9" s="2" customFormat="1" ht="35.4" customHeight="1">
      <c r="B33" s="103" t="s">
        <v>822</v>
      </c>
      <c r="C33" s="104" t="s">
        <v>824</v>
      </c>
      <c r="D33" s="104"/>
      <c r="E33" s="287"/>
      <c r="F33" s="299"/>
      <c r="G33" s="61"/>
      <c r="H33" s="61"/>
      <c r="I33" s="61"/>
    </row>
    <row r="34" spans="1:9" s="2" customFormat="1" ht="24.9" customHeight="1">
      <c r="E34" s="287"/>
      <c r="F34" s="61"/>
      <c r="G34" s="61"/>
      <c r="H34" s="61"/>
      <c r="I34" s="61"/>
    </row>
    <row r="35" spans="1:9" s="91" customFormat="1" ht="35.4" customHeight="1">
      <c r="A35" s="92"/>
      <c r="B35" s="2"/>
      <c r="E35" s="288"/>
      <c r="F35" s="296"/>
      <c r="G35" s="296"/>
      <c r="H35" s="296"/>
      <c r="I35" s="296"/>
    </row>
    <row r="36" spans="1:9" s="91" customFormat="1" ht="21" customHeight="1">
      <c r="A36" s="92"/>
      <c r="B36" s="2"/>
      <c r="E36" s="288"/>
      <c r="F36" s="296"/>
      <c r="G36" s="296"/>
      <c r="H36" s="296"/>
      <c r="I36" s="296"/>
    </row>
    <row r="37" spans="1:9" ht="28.5" customHeight="1">
      <c r="A37" s="105"/>
      <c r="B37" s="105"/>
      <c r="C37" s="106"/>
      <c r="D37" s="106"/>
      <c r="G37" s="298"/>
      <c r="H37" s="298"/>
    </row>
    <row r="38" spans="1:9" ht="28.5" customHeight="1">
      <c r="A38" s="101"/>
      <c r="B38" s="101"/>
      <c r="C38" s="107"/>
      <c r="D38" s="107"/>
      <c r="G38" s="300"/>
      <c r="H38" s="300"/>
    </row>
    <row r="39" spans="1:9" ht="28.5" customHeight="1">
      <c r="A39" s="101"/>
      <c r="B39" s="101"/>
      <c r="C39" s="107"/>
      <c r="D39" s="107"/>
      <c r="G39" s="300"/>
      <c r="H39" s="300"/>
    </row>
    <row r="40" spans="1:9" ht="28.5" customHeight="1">
      <c r="A40" s="108"/>
      <c r="B40" s="108"/>
      <c r="C40" s="110"/>
      <c r="D40" s="110"/>
      <c r="G40" s="300"/>
      <c r="H40" s="300"/>
    </row>
    <row r="41" spans="1:9" ht="28.5" customHeight="1">
      <c r="A41" s="111"/>
      <c r="B41" s="111"/>
      <c r="C41" s="111"/>
      <c r="D41" s="111"/>
      <c r="G41" s="290"/>
      <c r="H41" s="290"/>
    </row>
    <row r="42" spans="1:9" ht="28.5" customHeight="1">
      <c r="A42" s="101"/>
      <c r="B42" s="101"/>
      <c r="C42" s="101"/>
      <c r="D42" s="101"/>
      <c r="G42" s="300"/>
      <c r="H42" s="300"/>
    </row>
    <row r="43" spans="1:9" ht="28.5" customHeight="1">
      <c r="A43" s="101"/>
      <c r="B43" s="101"/>
      <c r="C43" s="101"/>
      <c r="D43" s="101"/>
      <c r="G43" s="300"/>
      <c r="H43" s="300"/>
    </row>
    <row r="44" spans="1:9" ht="28.5" customHeight="1">
      <c r="A44" s="109"/>
      <c r="B44" s="109"/>
      <c r="C44" s="109"/>
      <c r="D44" s="109"/>
      <c r="G44" s="300"/>
      <c r="H44" s="300"/>
    </row>
    <row r="45" spans="1:9" ht="28.5" customHeight="1">
      <c r="A45" s="109"/>
      <c r="B45" s="109"/>
      <c r="C45" s="108"/>
      <c r="D45" s="108"/>
      <c r="G45" s="300"/>
      <c r="H45" s="300"/>
    </row>
    <row r="46" spans="1:9" ht="28.5" customHeight="1">
      <c r="A46" s="109"/>
      <c r="B46" s="109"/>
      <c r="C46" s="108"/>
      <c r="D46" s="108"/>
      <c r="G46" s="300"/>
      <c r="H46" s="300"/>
    </row>
    <row r="47" spans="1:9" ht="28.5" customHeight="1">
      <c r="A47" s="109"/>
      <c r="B47" s="109"/>
      <c r="C47" s="108"/>
      <c r="D47" s="108"/>
      <c r="G47" s="300"/>
      <c r="H47" s="300"/>
    </row>
    <row r="48" spans="1:9" ht="28.5" customHeight="1">
      <c r="A48" s="109"/>
      <c r="B48" s="109"/>
      <c r="C48" s="108"/>
      <c r="D48" s="108"/>
      <c r="G48" s="300"/>
      <c r="H48" s="300"/>
    </row>
    <row r="49" spans="1:8" ht="28.5" customHeight="1">
      <c r="A49" s="109"/>
      <c r="B49" s="109"/>
      <c r="C49" s="108"/>
      <c r="D49" s="108"/>
      <c r="G49" s="300"/>
      <c r="H49" s="300"/>
    </row>
    <row r="50" spans="1:8" ht="28.5" customHeight="1">
      <c r="A50" s="109"/>
      <c r="B50" s="109"/>
      <c r="C50" s="108"/>
      <c r="D50" s="108"/>
      <c r="G50" s="300"/>
      <c r="H50" s="300"/>
    </row>
    <row r="51" spans="1:8" ht="28.5" customHeight="1">
      <c r="A51" s="109"/>
      <c r="B51" s="109"/>
      <c r="C51" s="112"/>
      <c r="D51" s="112"/>
    </row>
    <row r="52" spans="1:8" ht="28.5" customHeight="1">
      <c r="A52" s="109"/>
      <c r="B52" s="109"/>
      <c r="C52" s="108"/>
      <c r="D52" s="108"/>
    </row>
    <row r="53" spans="1:8" ht="28.5" customHeight="1">
      <c r="A53" s="109"/>
      <c r="B53" s="109"/>
      <c r="C53" s="108"/>
      <c r="D53" s="108"/>
    </row>
  </sheetData>
  <pageMargins left="0.45866141700000002" right="0.45866141700000002" top="0.49803149600000002" bottom="0.49803149600000002" header="0.31496062992126" footer="0.31496062992126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90"/>
  <sheetViews>
    <sheetView view="pageBreakPreview" topLeftCell="A91" zoomScale="60" zoomScaleNormal="70" workbookViewId="0">
      <selection activeCell="F20" sqref="F20"/>
    </sheetView>
  </sheetViews>
  <sheetFormatPr defaultColWidth="8.5" defaultRowHeight="25.8"/>
  <cols>
    <col min="1" max="1" width="10.3984375" style="474" customWidth="1"/>
    <col min="2" max="2" width="66.59765625" style="255" customWidth="1"/>
    <col min="3" max="3" width="17.09765625" style="253" customWidth="1"/>
    <col min="4" max="4" width="14.09765625" style="253" customWidth="1"/>
    <col min="5" max="5" width="18.3984375" style="476" customWidth="1"/>
    <col min="6" max="6" width="21.59765625" style="454" customWidth="1"/>
    <col min="7" max="7" width="8.5" style="5"/>
    <col min="8" max="8" width="39.59765625" style="5" customWidth="1"/>
    <col min="9" max="16384" width="8.5" style="5"/>
  </cols>
  <sheetData>
    <row r="1" spans="1:8" ht="26.4">
      <c r="A1" s="520" t="s">
        <v>453</v>
      </c>
      <c r="B1" s="520"/>
      <c r="C1" s="520"/>
      <c r="D1" s="520"/>
      <c r="E1" s="520"/>
      <c r="F1" s="520"/>
    </row>
    <row r="2" spans="1:8" ht="28.5" customHeight="1">
      <c r="A2" s="477"/>
      <c r="B2" s="477"/>
      <c r="C2" s="522"/>
      <c r="D2" s="522"/>
      <c r="E2" s="522"/>
      <c r="F2" s="522"/>
    </row>
    <row r="3" spans="1:8" s="6" customFormat="1" ht="26.4">
      <c r="A3" s="524" t="s">
        <v>471</v>
      </c>
      <c r="B3" s="524"/>
      <c r="C3" s="524"/>
      <c r="D3" s="524"/>
      <c r="E3" s="524"/>
      <c r="F3" s="524"/>
    </row>
    <row r="4" spans="1:8" s="6" customFormat="1" ht="26.4">
      <c r="A4" s="480" t="s">
        <v>475</v>
      </c>
      <c r="B4" s="480"/>
      <c r="C4" s="480"/>
      <c r="D4" s="480"/>
      <c r="E4" s="480"/>
      <c r="F4" s="480"/>
    </row>
    <row r="5" spans="1:8" s="6" customFormat="1" ht="26.4">
      <c r="A5" s="480" t="s">
        <v>452</v>
      </c>
      <c r="B5" s="480"/>
      <c r="C5" s="480"/>
      <c r="D5" s="480"/>
      <c r="E5" s="480"/>
      <c r="F5" s="480"/>
    </row>
    <row r="6" spans="1:8" s="6" customFormat="1" ht="26.4">
      <c r="A6" s="480" t="s">
        <v>491</v>
      </c>
      <c r="B6" s="480"/>
      <c r="C6" s="480"/>
      <c r="D6" s="480"/>
      <c r="E6" s="480"/>
      <c r="F6" s="480"/>
    </row>
    <row r="7" spans="1:8" s="6" customFormat="1" ht="26.4">
      <c r="A7" s="480" t="s">
        <v>490</v>
      </c>
      <c r="B7" s="480"/>
      <c r="C7" s="480"/>
      <c r="D7" s="480"/>
      <c r="E7" s="480"/>
      <c r="F7" s="480"/>
    </row>
    <row r="8" spans="1:8" s="6" customFormat="1" ht="26.4">
      <c r="A8" s="523" t="s">
        <v>925</v>
      </c>
      <c r="B8" s="523"/>
      <c r="C8" s="523"/>
      <c r="D8" s="480"/>
      <c r="E8" s="480"/>
      <c r="F8" s="480"/>
    </row>
    <row r="9" spans="1:8" s="6" customFormat="1" ht="27" thickBot="1">
      <c r="A9" s="438"/>
      <c r="B9" s="438"/>
      <c r="C9" s="438"/>
      <c r="D9" s="438"/>
      <c r="E9" s="438"/>
      <c r="F9" s="440" t="s">
        <v>454</v>
      </c>
    </row>
    <row r="10" spans="1:8" s="7" customFormat="1" ht="45.75" customHeight="1" thickTop="1" thickBot="1">
      <c r="A10" s="499" t="s">
        <v>473</v>
      </c>
      <c r="B10" s="499" t="s">
        <v>477</v>
      </c>
      <c r="C10" s="499" t="s">
        <v>480</v>
      </c>
      <c r="D10" s="499" t="s">
        <v>481</v>
      </c>
      <c r="E10" s="499" t="s">
        <v>457</v>
      </c>
      <c r="F10" s="499" t="s">
        <v>10</v>
      </c>
    </row>
    <row r="11" spans="1:8" s="3" customFormat="1" ht="29.4" customHeight="1" thickTop="1">
      <c r="A11" s="443"/>
      <c r="B11" s="500" t="s">
        <v>328</v>
      </c>
      <c r="C11" s="501"/>
      <c r="D11" s="501"/>
      <c r="E11" s="501"/>
      <c r="F11" s="502"/>
      <c r="H11" s="4"/>
    </row>
    <row r="12" spans="1:8" ht="21" customHeight="1">
      <c r="A12" s="503">
        <v>1</v>
      </c>
      <c r="B12" s="504" t="s">
        <v>29</v>
      </c>
      <c r="C12" s="505">
        <f>'ปร.4 งานปรับปรุงอาคาร'!J77</f>
        <v>0</v>
      </c>
      <c r="D12" s="516"/>
      <c r="E12" s="505">
        <f>C12*D12</f>
        <v>0</v>
      </c>
      <c r="F12" s="506"/>
      <c r="H12" s="10"/>
    </row>
    <row r="13" spans="1:8" ht="21" customHeight="1">
      <c r="A13" s="503">
        <v>2</v>
      </c>
      <c r="B13" s="504" t="s">
        <v>28</v>
      </c>
      <c r="C13" s="506">
        <f>'ปร.4 งานปรับปรุงอาคาร'!J144</f>
        <v>0</v>
      </c>
      <c r="D13" s="516"/>
      <c r="E13" s="505">
        <f t="shared" ref="E13:E18" si="0">C13*D13</f>
        <v>0</v>
      </c>
      <c r="F13" s="506"/>
      <c r="H13" s="10"/>
    </row>
    <row r="14" spans="1:8" ht="21" customHeight="1">
      <c r="A14" s="503">
        <v>3</v>
      </c>
      <c r="B14" s="504" t="s">
        <v>16</v>
      </c>
      <c r="C14" s="506">
        <f>'ปร.4 งานปรับปรุงอาคาร'!J357</f>
        <v>0</v>
      </c>
      <c r="D14" s="516"/>
      <c r="E14" s="505">
        <f t="shared" si="0"/>
        <v>0</v>
      </c>
      <c r="F14" s="506"/>
      <c r="H14" s="10"/>
    </row>
    <row r="15" spans="1:8" ht="21" customHeight="1">
      <c r="A15" s="503">
        <v>4</v>
      </c>
      <c r="B15" s="504" t="s">
        <v>247</v>
      </c>
      <c r="C15" s="506">
        <f>'ปร.4 งานปรับปรุงอาคาร'!J606</f>
        <v>0</v>
      </c>
      <c r="D15" s="516"/>
      <c r="E15" s="505">
        <f t="shared" si="0"/>
        <v>0</v>
      </c>
      <c r="F15" s="506"/>
    </row>
    <row r="16" spans="1:8" ht="21" customHeight="1">
      <c r="A16" s="503">
        <v>5</v>
      </c>
      <c r="B16" s="504" t="s">
        <v>244</v>
      </c>
      <c r="C16" s="506">
        <f>'ปร.4 งานปรับปรุงอาคาร'!J690</f>
        <v>0</v>
      </c>
      <c r="D16" s="516"/>
      <c r="E16" s="505">
        <f t="shared" si="0"/>
        <v>0</v>
      </c>
      <c r="F16" s="506"/>
    </row>
    <row r="17" spans="1:6" ht="21" customHeight="1">
      <c r="A17" s="503">
        <v>6</v>
      </c>
      <c r="B17" s="504" t="s">
        <v>245</v>
      </c>
      <c r="C17" s="506">
        <f>'ปร.4 งานปรับปรุงอาคาร'!J811</f>
        <v>0</v>
      </c>
      <c r="D17" s="516"/>
      <c r="E17" s="505">
        <f t="shared" si="0"/>
        <v>0</v>
      </c>
      <c r="F17" s="506"/>
    </row>
    <row r="18" spans="1:6" ht="21" customHeight="1">
      <c r="A18" s="503">
        <v>7</v>
      </c>
      <c r="B18" s="504" t="s">
        <v>248</v>
      </c>
      <c r="C18" s="506">
        <f>'ปร.4 งานปรับปรุงอาคาร'!J835</f>
        <v>0</v>
      </c>
      <c r="D18" s="516"/>
      <c r="E18" s="505">
        <f t="shared" si="0"/>
        <v>0</v>
      </c>
      <c r="F18" s="506"/>
    </row>
    <row r="19" spans="1:6" ht="21" customHeight="1">
      <c r="A19" s="503"/>
      <c r="B19" s="504"/>
      <c r="C19" s="506"/>
      <c r="D19" s="517"/>
      <c r="E19" s="505"/>
      <c r="F19" s="506"/>
    </row>
    <row r="20" spans="1:6" ht="21" customHeight="1">
      <c r="A20" s="503"/>
      <c r="B20" s="507" t="s">
        <v>330</v>
      </c>
      <c r="C20" s="508">
        <f>SUM(C12:C19)</f>
        <v>0</v>
      </c>
      <c r="D20" s="509"/>
      <c r="E20" s="509">
        <f>SUM(E12:E19)</f>
        <v>0</v>
      </c>
      <c r="F20" s="506"/>
    </row>
    <row r="21" spans="1:6" ht="21" customHeight="1">
      <c r="A21" s="503"/>
      <c r="B21" s="504"/>
      <c r="C21" s="506"/>
      <c r="D21" s="510"/>
      <c r="E21" s="505"/>
      <c r="F21" s="506"/>
    </row>
    <row r="22" spans="1:6" ht="21" customHeight="1">
      <c r="A22" s="511"/>
      <c r="B22" s="512"/>
      <c r="C22" s="505"/>
      <c r="D22" s="505"/>
      <c r="E22" s="513"/>
      <c r="F22" s="506"/>
    </row>
    <row r="23" spans="1:6" s="3" customFormat="1" ht="21" customHeight="1">
      <c r="A23" s="514"/>
      <c r="B23" s="512"/>
      <c r="C23" s="505"/>
      <c r="D23" s="505"/>
      <c r="E23" s="498"/>
      <c r="F23" s="509"/>
    </row>
    <row r="24" spans="1:6" ht="21" customHeight="1">
      <c r="A24" s="457"/>
      <c r="B24" s="489"/>
      <c r="C24" s="490"/>
      <c r="D24" s="460"/>
      <c r="E24" s="460"/>
      <c r="F24" s="460"/>
    </row>
    <row r="25" spans="1:6" s="274" customFormat="1" ht="21" customHeight="1" thickBot="1">
      <c r="A25" s="491"/>
      <c r="B25" s="492" t="s">
        <v>459</v>
      </c>
      <c r="C25" s="493"/>
      <c r="D25" s="494"/>
      <c r="E25" s="471">
        <f>E20</f>
        <v>0</v>
      </c>
      <c r="F25" s="494"/>
    </row>
    <row r="26" spans="1:6" s="8" customFormat="1" ht="27.6" customHeight="1" thickTop="1">
      <c r="A26" s="437"/>
      <c r="B26" s="437" t="s">
        <v>484</v>
      </c>
      <c r="C26" s="255"/>
      <c r="D26" s="437" t="s">
        <v>482</v>
      </c>
      <c r="E26" s="437"/>
      <c r="F26" s="437"/>
    </row>
    <row r="27" spans="1:6" s="8" customFormat="1" ht="27.6" customHeight="1">
      <c r="A27" s="437"/>
      <c r="B27" s="515" t="s">
        <v>485</v>
      </c>
      <c r="C27" s="255"/>
      <c r="D27" s="437" t="s">
        <v>483</v>
      </c>
      <c r="E27" s="437"/>
      <c r="F27" s="437"/>
    </row>
    <row r="28" spans="1:6" s="8" customFormat="1" ht="27.6" customHeight="1">
      <c r="A28" s="437"/>
      <c r="B28" s="515"/>
      <c r="C28" s="255"/>
      <c r="D28" s="437"/>
      <c r="E28" s="437"/>
      <c r="F28" s="437"/>
    </row>
    <row r="29" spans="1:6" s="8" customFormat="1" ht="35.4" customHeight="1">
      <c r="A29" s="247"/>
      <c r="B29" s="437" t="s">
        <v>487</v>
      </c>
      <c r="C29" s="247"/>
      <c r="D29" s="437"/>
      <c r="E29" s="437"/>
      <c r="F29" s="437"/>
    </row>
    <row r="30" spans="1:6" s="8" customFormat="1" ht="35.4" customHeight="1">
      <c r="A30" s="247"/>
      <c r="B30" s="247"/>
      <c r="C30" s="247"/>
      <c r="D30" s="437"/>
      <c r="E30" s="437"/>
      <c r="F30" s="437"/>
    </row>
    <row r="31" spans="1:6" s="8" customFormat="1" ht="35.4" customHeight="1">
      <c r="A31" s="437"/>
      <c r="B31" s="420" t="s">
        <v>543</v>
      </c>
      <c r="C31" s="247"/>
      <c r="D31" s="247"/>
      <c r="E31" s="247"/>
      <c r="F31" s="247"/>
    </row>
    <row r="32" spans="1:6" s="8" customFormat="1" ht="35.4" customHeight="1">
      <c r="A32" s="437"/>
      <c r="B32" s="405" t="s">
        <v>544</v>
      </c>
      <c r="C32" s="495"/>
      <c r="D32" s="495"/>
      <c r="E32" s="495"/>
      <c r="F32" s="495" t="s">
        <v>542</v>
      </c>
    </row>
    <row r="33" spans="1:6" s="8" customFormat="1" ht="35.4" customHeight="1">
      <c r="A33" s="437"/>
      <c r="B33" s="405"/>
      <c r="C33" s="495"/>
      <c r="D33" s="495"/>
      <c r="E33" s="495"/>
      <c r="F33" s="495"/>
    </row>
    <row r="34" spans="1:6" s="8" customFormat="1" ht="35.4" customHeight="1">
      <c r="A34" s="437"/>
      <c r="B34" s="420" t="s">
        <v>546</v>
      </c>
      <c r="C34" s="521" t="s">
        <v>546</v>
      </c>
      <c r="D34" s="521"/>
      <c r="E34" s="521"/>
      <c r="F34" s="495"/>
    </row>
    <row r="35" spans="1:6" s="8" customFormat="1" ht="35.4" customHeight="1">
      <c r="A35" s="437"/>
      <c r="B35" s="405" t="s">
        <v>545</v>
      </c>
      <c r="C35" s="519" t="s">
        <v>847</v>
      </c>
      <c r="D35" s="519"/>
      <c r="E35" s="519"/>
      <c r="F35" s="495"/>
    </row>
    <row r="36" spans="1:6" s="8" customFormat="1" ht="35.4" customHeight="1">
      <c r="A36" s="437"/>
      <c r="B36" s="405"/>
      <c r="C36" s="405"/>
      <c r="D36" s="405"/>
      <c r="E36" s="495"/>
      <c r="F36" s="495"/>
    </row>
    <row r="37" spans="1:6" s="8" customFormat="1" ht="35.4" customHeight="1">
      <c r="A37" s="437"/>
      <c r="B37" s="420" t="s">
        <v>546</v>
      </c>
      <c r="C37" s="521" t="s">
        <v>823</v>
      </c>
      <c r="D37" s="521"/>
      <c r="E37" s="521"/>
      <c r="F37" s="521"/>
    </row>
    <row r="38" spans="1:6" s="8" customFormat="1" ht="35.4" customHeight="1">
      <c r="A38" s="437"/>
      <c r="B38" s="405" t="s">
        <v>822</v>
      </c>
      <c r="C38" s="518" t="s">
        <v>824</v>
      </c>
      <c r="D38" s="518"/>
      <c r="E38" s="518"/>
      <c r="F38" s="495"/>
    </row>
    <row r="39" spans="1:6" s="8" customFormat="1" ht="24.9" customHeight="1">
      <c r="A39" s="437"/>
      <c r="B39" s="437"/>
      <c r="C39" s="437"/>
      <c r="D39" s="437"/>
      <c r="E39" s="437"/>
      <c r="F39" s="437"/>
    </row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0.100000000000001" customHeight="1"/>
    <row r="57" ht="21" customHeight="1"/>
    <row r="58" ht="21" customHeight="1"/>
    <row r="59" ht="21" customHeight="1"/>
    <row r="60" ht="20.10000000000000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</sheetData>
  <mergeCells count="8">
    <mergeCell ref="C38:E38"/>
    <mergeCell ref="C35:E35"/>
    <mergeCell ref="A1:F1"/>
    <mergeCell ref="C34:E34"/>
    <mergeCell ref="C2:F2"/>
    <mergeCell ref="A8:C8"/>
    <mergeCell ref="A3:F3"/>
    <mergeCell ref="C37:F37"/>
  </mergeCells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595"/>
  <sheetViews>
    <sheetView view="pageBreakPreview" topLeftCell="A31" zoomScale="50" zoomScaleNormal="70" zoomScaleSheetLayoutView="50" workbookViewId="0">
      <selection activeCell="B20" sqref="B20"/>
    </sheetView>
  </sheetViews>
  <sheetFormatPr defaultColWidth="8.5" defaultRowHeight="25.8"/>
  <cols>
    <col min="1" max="1" width="20.8984375" style="474" customWidth="1"/>
    <col min="2" max="2" width="68.09765625" style="255" customWidth="1"/>
    <col min="3" max="3" width="15.8984375" style="476" customWidth="1"/>
    <col min="4" max="4" width="15.09765625" style="454" customWidth="1"/>
    <col min="5" max="5" width="23.3984375" style="476" customWidth="1"/>
    <col min="6" max="6" width="22.59765625" style="476" customWidth="1"/>
    <col min="7" max="8" width="18.09765625" style="5" customWidth="1"/>
    <col min="9" max="10" width="8.5" style="5"/>
    <col min="11" max="11" width="39.59765625" style="5" customWidth="1"/>
    <col min="12" max="16384" width="8.5" style="5"/>
  </cols>
  <sheetData>
    <row r="1" spans="1:11" ht="28.5" customHeight="1">
      <c r="A1" s="477"/>
      <c r="B1" s="477"/>
      <c r="C1" s="393"/>
      <c r="D1" s="478"/>
      <c r="E1" s="478"/>
      <c r="F1" s="479" t="s">
        <v>476</v>
      </c>
    </row>
    <row r="2" spans="1:11" s="6" customFormat="1" ht="26.4">
      <c r="A2" s="525" t="s">
        <v>471</v>
      </c>
      <c r="B2" s="525"/>
      <c r="C2" s="525"/>
      <c r="D2" s="525"/>
      <c r="E2" s="525"/>
      <c r="F2" s="525"/>
    </row>
    <row r="3" spans="1:11" s="6" customFormat="1" ht="26.4">
      <c r="A3" s="480" t="s">
        <v>922</v>
      </c>
      <c r="B3" s="480"/>
      <c r="C3" s="480"/>
      <c r="D3" s="480"/>
      <c r="E3" s="480"/>
      <c r="F3" s="480"/>
    </row>
    <row r="4" spans="1:11" s="6" customFormat="1" ht="26.4">
      <c r="A4" s="480" t="s">
        <v>452</v>
      </c>
      <c r="B4" s="480"/>
      <c r="C4" s="480"/>
      <c r="D4" s="480"/>
      <c r="E4" s="480"/>
      <c r="F4" s="480"/>
    </row>
    <row r="5" spans="1:11" s="6" customFormat="1" ht="26.4">
      <c r="A5" s="480" t="s">
        <v>491</v>
      </c>
      <c r="B5" s="480"/>
      <c r="C5" s="480"/>
      <c r="D5" s="480"/>
      <c r="E5" s="480"/>
      <c r="F5" s="480"/>
    </row>
    <row r="6" spans="1:11" s="6" customFormat="1" ht="26.4">
      <c r="A6" s="480" t="s">
        <v>490</v>
      </c>
      <c r="B6" s="480"/>
      <c r="C6" s="480"/>
      <c r="D6" s="480"/>
      <c r="E6" s="480"/>
      <c r="F6" s="480"/>
    </row>
    <row r="7" spans="1:11" s="6" customFormat="1" ht="26.4">
      <c r="A7" s="523" t="s">
        <v>926</v>
      </c>
      <c r="B7" s="523"/>
      <c r="C7" s="523"/>
      <c r="D7" s="480"/>
      <c r="E7" s="480"/>
      <c r="F7" s="480"/>
    </row>
    <row r="8" spans="1:11" s="6" customFormat="1" ht="27" thickBot="1">
      <c r="A8" s="438"/>
      <c r="B8" s="438"/>
      <c r="C8" s="438"/>
      <c r="D8" s="439"/>
      <c r="E8" s="439"/>
      <c r="F8" s="440" t="s">
        <v>454</v>
      </c>
    </row>
    <row r="9" spans="1:11" s="6" customFormat="1" ht="27.6" thickTop="1" thickBot="1">
      <c r="A9" s="481" t="s">
        <v>473</v>
      </c>
      <c r="B9" s="481" t="s">
        <v>477</v>
      </c>
      <c r="C9" s="481" t="s">
        <v>478</v>
      </c>
      <c r="D9" s="481" t="s">
        <v>479</v>
      </c>
      <c r="E9" s="481" t="s">
        <v>457</v>
      </c>
      <c r="F9" s="481" t="s">
        <v>10</v>
      </c>
    </row>
    <row r="10" spans="1:11" s="11" customFormat="1" ht="30" customHeight="1" thickTop="1">
      <c r="A10" s="482"/>
      <c r="B10" s="483" t="s">
        <v>329</v>
      </c>
      <c r="C10" s="484"/>
      <c r="D10" s="485"/>
      <c r="E10" s="485"/>
      <c r="F10" s="485"/>
    </row>
    <row r="11" spans="1:11" ht="21" customHeight="1">
      <c r="A11" s="482"/>
      <c r="B11" s="486" t="str">
        <f>'ปร.4 งานครุภัณฑ์'!C11</f>
        <v>งานครุภัณฑ์ลอยตัว</v>
      </c>
      <c r="C11" s="484">
        <f>'ปร.4 งานครุภัณฑ์'!J192</f>
        <v>0</v>
      </c>
      <c r="D11" s="487">
        <v>1.07</v>
      </c>
      <c r="E11" s="485">
        <f>C11*D11</f>
        <v>0</v>
      </c>
      <c r="F11" s="485"/>
    </row>
    <row r="12" spans="1:11" ht="21" customHeight="1">
      <c r="A12" s="482"/>
      <c r="B12" s="486"/>
      <c r="C12" s="484"/>
      <c r="D12" s="485"/>
      <c r="E12" s="485"/>
      <c r="F12" s="485"/>
      <c r="K12" s="10"/>
    </row>
    <row r="13" spans="1:11" ht="21" customHeight="1">
      <c r="A13" s="482"/>
      <c r="B13" s="486"/>
      <c r="C13" s="484"/>
      <c r="D13" s="485"/>
      <c r="E13" s="485"/>
      <c r="F13" s="485"/>
      <c r="K13" s="10"/>
    </row>
    <row r="14" spans="1:11" ht="21" customHeight="1">
      <c r="A14" s="482"/>
      <c r="B14" s="486"/>
      <c r="C14" s="484"/>
      <c r="D14" s="485"/>
      <c r="E14" s="485"/>
      <c r="F14" s="485"/>
      <c r="K14" s="10"/>
    </row>
    <row r="15" spans="1:11" ht="21" customHeight="1">
      <c r="A15" s="482"/>
      <c r="B15" s="486"/>
      <c r="C15" s="484"/>
      <c r="D15" s="485"/>
      <c r="E15" s="485"/>
      <c r="F15" s="485"/>
      <c r="K15" s="10"/>
    </row>
    <row r="16" spans="1:11" ht="21" customHeight="1">
      <c r="A16" s="482"/>
      <c r="B16" s="486"/>
      <c r="C16" s="484"/>
      <c r="D16" s="485"/>
      <c r="E16" s="485"/>
      <c r="F16" s="485"/>
    </row>
    <row r="17" spans="1:6" ht="21" customHeight="1">
      <c r="A17" s="482"/>
      <c r="B17" s="486"/>
      <c r="C17" s="484"/>
      <c r="D17" s="485"/>
      <c r="E17" s="485"/>
      <c r="F17" s="485"/>
    </row>
    <row r="18" spans="1:6" ht="21" customHeight="1">
      <c r="A18" s="482"/>
      <c r="B18" s="486"/>
      <c r="C18" s="484"/>
      <c r="D18" s="485"/>
      <c r="E18" s="485"/>
      <c r="F18" s="485"/>
    </row>
    <row r="19" spans="1:6" ht="21" customHeight="1">
      <c r="A19" s="482"/>
      <c r="B19" s="486"/>
      <c r="C19" s="484"/>
      <c r="D19" s="485"/>
      <c r="E19" s="485"/>
      <c r="F19" s="485"/>
    </row>
    <row r="20" spans="1:6" ht="21" customHeight="1">
      <c r="A20" s="482"/>
      <c r="B20" s="486"/>
      <c r="C20" s="484"/>
      <c r="D20" s="485"/>
      <c r="E20" s="485"/>
      <c r="F20" s="485"/>
    </row>
    <row r="21" spans="1:6" ht="21" customHeight="1">
      <c r="A21" s="482"/>
      <c r="B21" s="486"/>
      <c r="C21" s="484"/>
      <c r="D21" s="485"/>
      <c r="E21" s="485"/>
      <c r="F21" s="485"/>
    </row>
    <row r="22" spans="1:6" ht="21" customHeight="1">
      <c r="A22" s="482"/>
      <c r="B22" s="486"/>
      <c r="C22" s="484"/>
      <c r="D22" s="485"/>
      <c r="E22" s="485"/>
      <c r="F22" s="485"/>
    </row>
    <row r="23" spans="1:6" ht="21" customHeight="1">
      <c r="A23" s="482"/>
      <c r="B23" s="488" t="s">
        <v>489</v>
      </c>
      <c r="C23" s="484"/>
      <c r="D23" s="485"/>
      <c r="E23" s="485">
        <f>E11</f>
        <v>0</v>
      </c>
      <c r="F23" s="485"/>
    </row>
    <row r="24" spans="1:6" ht="21" customHeight="1">
      <c r="A24" s="457"/>
      <c r="B24" s="489"/>
      <c r="C24" s="490"/>
      <c r="D24" s="460"/>
      <c r="E24" s="460"/>
      <c r="F24" s="460"/>
    </row>
    <row r="25" spans="1:6" ht="21" customHeight="1" thickBot="1">
      <c r="A25" s="491"/>
      <c r="B25" s="492" t="s">
        <v>331</v>
      </c>
      <c r="C25" s="493"/>
      <c r="D25" s="494"/>
      <c r="E25" s="471">
        <f>E23</f>
        <v>0</v>
      </c>
      <c r="F25" s="494"/>
    </row>
    <row r="26" spans="1:6" s="8" customFormat="1" ht="35.4" customHeight="1" thickTop="1">
      <c r="A26" s="437"/>
      <c r="B26" s="437"/>
      <c r="C26" s="437"/>
      <c r="D26" s="437"/>
      <c r="E26" s="437"/>
      <c r="F26" s="437"/>
    </row>
    <row r="27" spans="1:6" s="8" customFormat="1" ht="35.4" customHeight="1">
      <c r="A27" s="247"/>
      <c r="B27" s="437" t="s">
        <v>487</v>
      </c>
      <c r="C27" s="247"/>
      <c r="D27" s="437"/>
      <c r="E27" s="437"/>
      <c r="F27" s="437"/>
    </row>
    <row r="28" spans="1:6" s="8" customFormat="1" ht="35.4" customHeight="1">
      <c r="A28" s="247"/>
      <c r="B28" s="247"/>
      <c r="C28" s="247"/>
      <c r="D28" s="437"/>
      <c r="E28" s="437"/>
      <c r="F28" s="437"/>
    </row>
    <row r="29" spans="1:6" s="8" customFormat="1" ht="35.4" customHeight="1">
      <c r="A29" s="437"/>
      <c r="B29" s="420" t="s">
        <v>543</v>
      </c>
      <c r="C29" s="247"/>
      <c r="D29" s="247"/>
      <c r="E29" s="247"/>
      <c r="F29" s="247"/>
    </row>
    <row r="30" spans="1:6" s="8" customFormat="1" ht="35.4" customHeight="1">
      <c r="A30" s="437"/>
      <c r="B30" s="405" t="s">
        <v>544</v>
      </c>
      <c r="C30" s="495"/>
      <c r="D30" s="495"/>
      <c r="E30" s="495"/>
      <c r="F30" s="495"/>
    </row>
    <row r="31" spans="1:6" s="8" customFormat="1" ht="35.4" customHeight="1">
      <c r="A31" s="437"/>
      <c r="B31" s="405"/>
      <c r="C31" s="495"/>
      <c r="D31" s="495"/>
      <c r="E31" s="495"/>
      <c r="F31" s="495"/>
    </row>
    <row r="32" spans="1:6" s="8" customFormat="1" ht="35.4" customHeight="1">
      <c r="A32" s="437"/>
      <c r="B32" s="420" t="s">
        <v>546</v>
      </c>
      <c r="C32" s="527" t="s">
        <v>848</v>
      </c>
      <c r="D32" s="527"/>
      <c r="E32" s="527"/>
      <c r="F32" s="495"/>
    </row>
    <row r="33" spans="1:6" s="8" customFormat="1" ht="35.4" customHeight="1">
      <c r="A33" s="437"/>
      <c r="B33" s="405" t="s">
        <v>545</v>
      </c>
      <c r="C33" s="528" t="s">
        <v>547</v>
      </c>
      <c r="D33" s="528"/>
      <c r="E33" s="528"/>
      <c r="F33" s="495"/>
    </row>
    <row r="34" spans="1:6" s="8" customFormat="1" ht="35.4" customHeight="1">
      <c r="A34" s="437"/>
      <c r="B34" s="405"/>
      <c r="C34" s="405"/>
      <c r="D34" s="405"/>
      <c r="E34" s="495"/>
      <c r="F34" s="495"/>
    </row>
    <row r="35" spans="1:6" s="8" customFormat="1" ht="35.4" customHeight="1">
      <c r="A35" s="437"/>
      <c r="B35" s="420" t="s">
        <v>546</v>
      </c>
      <c r="C35" s="521" t="s">
        <v>849</v>
      </c>
      <c r="D35" s="521"/>
      <c r="E35" s="521"/>
      <c r="F35" s="521"/>
    </row>
    <row r="36" spans="1:6" s="8" customFormat="1" ht="35.4" customHeight="1">
      <c r="A36" s="437"/>
      <c r="B36" s="405" t="s">
        <v>822</v>
      </c>
      <c r="C36" s="526" t="s">
        <v>824</v>
      </c>
      <c r="D36" s="526"/>
      <c r="E36" s="526"/>
      <c r="F36" s="495"/>
    </row>
    <row r="37" spans="1:6" s="8" customFormat="1" ht="24.9" customHeight="1">
      <c r="A37" s="437"/>
      <c r="B37" s="437"/>
      <c r="C37" s="437"/>
      <c r="D37" s="437"/>
      <c r="E37" s="437"/>
      <c r="F37" s="437"/>
    </row>
    <row r="38" spans="1:6" s="8" customFormat="1" ht="35.4" customHeight="1">
      <c r="A38" s="437"/>
      <c r="B38" s="437"/>
      <c r="C38" s="437"/>
      <c r="D38" s="437"/>
      <c r="E38" s="437"/>
      <c r="F38" s="437"/>
    </row>
    <row r="39" spans="1:6" s="8" customFormat="1" ht="24.9" customHeight="1">
      <c r="A39" s="437"/>
      <c r="B39" s="437"/>
      <c r="C39" s="437"/>
      <c r="D39" s="437"/>
      <c r="E39" s="437"/>
      <c r="F39" s="437"/>
    </row>
    <row r="40" spans="1:6" s="8" customFormat="1" ht="26.4">
      <c r="A40" s="437"/>
      <c r="B40" s="437"/>
      <c r="C40" s="437"/>
      <c r="D40" s="437"/>
      <c r="E40" s="437"/>
      <c r="F40" s="437"/>
    </row>
    <row r="41" spans="1:6" s="8" customFormat="1" ht="35.4" customHeight="1">
      <c r="A41" s="437"/>
      <c r="B41" s="437"/>
      <c r="C41" s="437"/>
      <c r="D41" s="437"/>
      <c r="E41" s="437"/>
      <c r="F41" s="437"/>
    </row>
    <row r="42" spans="1:6" s="8" customFormat="1" ht="35.4" customHeight="1">
      <c r="A42" s="437"/>
      <c r="B42" s="437"/>
      <c r="C42" s="437"/>
      <c r="D42" s="437"/>
      <c r="E42" s="437"/>
      <c r="F42" s="437"/>
    </row>
    <row r="43" spans="1:6" s="3" customFormat="1" ht="21" customHeight="1">
      <c r="A43" s="496"/>
      <c r="B43" s="437"/>
      <c r="C43" s="496"/>
      <c r="D43" s="496"/>
      <c r="E43" s="496"/>
      <c r="F43" s="496"/>
    </row>
    <row r="44" spans="1:6" s="3" customFormat="1" ht="21" customHeight="1">
      <c r="A44" s="496"/>
      <c r="B44" s="496"/>
      <c r="C44" s="496"/>
      <c r="D44" s="496"/>
      <c r="E44" s="496"/>
      <c r="F44" s="496"/>
    </row>
    <row r="45" spans="1:6" s="3" customFormat="1" ht="35.4" customHeight="1">
      <c r="A45" s="497"/>
      <c r="B45" s="437"/>
      <c r="C45" s="498"/>
      <c r="D45" s="498"/>
      <c r="E45" s="498"/>
      <c r="F45" s="498"/>
    </row>
    <row r="46" spans="1:6" s="3" customFormat="1" ht="35.4" customHeight="1">
      <c r="A46" s="497"/>
      <c r="B46" s="437"/>
      <c r="C46" s="498"/>
      <c r="D46" s="498"/>
      <c r="E46" s="498"/>
      <c r="F46" s="498"/>
    </row>
    <row r="47" spans="1:6" s="3" customFormat="1" ht="21" customHeight="1">
      <c r="A47" s="497"/>
      <c r="B47" s="437"/>
      <c r="C47" s="498"/>
      <c r="D47" s="498"/>
      <c r="E47" s="498"/>
      <c r="F47" s="498"/>
    </row>
    <row r="48" spans="1:6" ht="21" customHeight="1">
      <c r="A48" s="253"/>
      <c r="C48" s="255"/>
      <c r="D48" s="255"/>
      <c r="E48" s="255"/>
      <c r="F48" s="255"/>
    </row>
    <row r="49" spans="1:8" ht="20.100000000000001" customHeight="1">
      <c r="A49" s="253"/>
      <c r="C49" s="255"/>
      <c r="D49" s="255"/>
      <c r="E49" s="255"/>
      <c r="F49" s="255"/>
    </row>
    <row r="50" spans="1:8" ht="20.100000000000001" customHeight="1">
      <c r="A50" s="253"/>
      <c r="C50" s="255"/>
      <c r="D50" s="255"/>
      <c r="E50" s="255"/>
      <c r="F50" s="255"/>
    </row>
    <row r="51" spans="1:8" ht="20.100000000000001" customHeight="1">
      <c r="A51" s="253"/>
      <c r="C51" s="255"/>
      <c r="D51" s="255"/>
      <c r="E51" s="255"/>
      <c r="F51" s="255"/>
    </row>
    <row r="52" spans="1:8" ht="21" customHeight="1">
      <c r="A52" s="253"/>
      <c r="C52" s="255"/>
      <c r="D52" s="255"/>
      <c r="E52" s="255"/>
      <c r="F52" s="255"/>
    </row>
    <row r="53" spans="1:8" ht="21" customHeight="1">
      <c r="A53" s="253"/>
      <c r="C53" s="255"/>
      <c r="D53" s="255"/>
      <c r="E53" s="255"/>
      <c r="F53" s="255"/>
    </row>
    <row r="54" spans="1:8" ht="20.100000000000001" customHeight="1">
      <c r="A54" s="253"/>
      <c r="C54" s="255"/>
      <c r="D54" s="255"/>
      <c r="E54" s="255"/>
      <c r="F54" s="255"/>
    </row>
    <row r="55" spans="1:8" ht="20.100000000000001" customHeight="1">
      <c r="A55" s="253"/>
      <c r="C55" s="255"/>
      <c r="D55" s="255"/>
      <c r="E55" s="255"/>
      <c r="F55" s="255"/>
    </row>
    <row r="56" spans="1:8" ht="20.100000000000001" customHeight="1">
      <c r="A56" s="253"/>
      <c r="C56" s="255"/>
      <c r="D56" s="255"/>
      <c r="E56" s="255"/>
      <c r="F56" s="255"/>
    </row>
    <row r="57" spans="1:8" ht="20.100000000000001" customHeight="1">
      <c r="A57" s="253"/>
      <c r="C57" s="255"/>
      <c r="D57" s="255"/>
      <c r="E57" s="255"/>
      <c r="F57" s="255"/>
    </row>
    <row r="58" spans="1:8" ht="20.100000000000001" customHeight="1">
      <c r="A58" s="253"/>
      <c r="C58" s="255"/>
      <c r="D58" s="255"/>
      <c r="E58" s="255"/>
      <c r="F58" s="255"/>
    </row>
    <row r="59" spans="1:8" ht="20.100000000000001" customHeight="1">
      <c r="A59" s="253"/>
      <c r="C59" s="255"/>
      <c r="D59" s="255"/>
      <c r="E59" s="255"/>
      <c r="F59" s="255"/>
    </row>
    <row r="60" spans="1:8" s="10" customFormat="1" ht="20.100000000000001" customHeight="1">
      <c r="A60" s="253"/>
      <c r="B60" s="255"/>
      <c r="C60" s="255"/>
      <c r="D60" s="255"/>
      <c r="E60" s="255"/>
      <c r="F60" s="255"/>
      <c r="G60" s="5"/>
      <c r="H60" s="5"/>
    </row>
    <row r="61" spans="1:8" s="10" customFormat="1" ht="20.100000000000001" customHeight="1">
      <c r="A61" s="253"/>
      <c r="B61" s="255"/>
      <c r="C61" s="255"/>
      <c r="D61" s="255"/>
      <c r="E61" s="255"/>
      <c r="F61" s="255"/>
      <c r="G61" s="5"/>
      <c r="H61" s="5"/>
    </row>
    <row r="62" spans="1:8" s="10" customFormat="1" ht="20.100000000000001" customHeight="1">
      <c r="A62" s="253"/>
      <c r="B62" s="255"/>
      <c r="C62" s="255"/>
      <c r="D62" s="255"/>
      <c r="E62" s="255"/>
      <c r="F62" s="255"/>
      <c r="G62" s="5"/>
      <c r="H62" s="5"/>
    </row>
    <row r="63" spans="1:8" s="10" customFormat="1" ht="20.100000000000001" customHeight="1">
      <c r="A63" s="253"/>
      <c r="B63" s="255"/>
      <c r="C63" s="255"/>
      <c r="D63" s="255"/>
      <c r="E63" s="255"/>
      <c r="F63" s="255"/>
      <c r="G63" s="5"/>
      <c r="H63" s="5"/>
    </row>
    <row r="64" spans="1:8" s="10" customFormat="1" ht="20.100000000000001" customHeight="1">
      <c r="A64" s="253"/>
      <c r="B64" s="255"/>
      <c r="C64" s="255"/>
      <c r="D64" s="255"/>
      <c r="E64" s="255"/>
      <c r="F64" s="255"/>
      <c r="G64" s="5"/>
      <c r="H64" s="5"/>
    </row>
    <row r="65" spans="1:8" s="10" customFormat="1" ht="20.100000000000001" customHeight="1">
      <c r="A65" s="253"/>
      <c r="B65" s="255"/>
      <c r="C65" s="255"/>
      <c r="D65" s="255"/>
      <c r="E65" s="255"/>
      <c r="F65" s="255"/>
      <c r="G65" s="5"/>
      <c r="H65" s="5"/>
    </row>
    <row r="66" spans="1:8" s="10" customFormat="1" ht="20.100000000000001" customHeight="1">
      <c r="A66" s="253"/>
      <c r="B66" s="255"/>
      <c r="C66" s="255"/>
      <c r="D66" s="255"/>
      <c r="E66" s="255"/>
      <c r="F66" s="255"/>
      <c r="G66" s="5"/>
      <c r="H66" s="5"/>
    </row>
    <row r="67" spans="1:8" s="10" customFormat="1" ht="20.100000000000001" customHeight="1">
      <c r="A67" s="253"/>
      <c r="B67" s="255"/>
      <c r="C67" s="255"/>
      <c r="D67" s="255"/>
      <c r="E67" s="255"/>
      <c r="F67" s="255"/>
      <c r="G67" s="5"/>
      <c r="H67" s="5"/>
    </row>
    <row r="68" spans="1:8" s="10" customFormat="1" ht="20.100000000000001" customHeight="1">
      <c r="A68" s="253"/>
      <c r="B68" s="255"/>
      <c r="C68" s="255"/>
      <c r="D68" s="255"/>
      <c r="E68" s="255"/>
      <c r="F68" s="255"/>
      <c r="G68" s="5"/>
      <c r="H68" s="5"/>
    </row>
    <row r="69" spans="1:8" s="10" customFormat="1" ht="20.100000000000001" customHeight="1">
      <c r="A69" s="253"/>
      <c r="B69" s="255"/>
      <c r="C69" s="255"/>
      <c r="D69" s="255"/>
      <c r="E69" s="255"/>
      <c r="F69" s="255"/>
      <c r="G69" s="5"/>
      <c r="H69" s="5"/>
    </row>
    <row r="70" spans="1:8" s="10" customFormat="1" ht="20.100000000000001" customHeight="1">
      <c r="A70" s="253"/>
      <c r="B70" s="255"/>
      <c r="C70" s="255"/>
      <c r="D70" s="255"/>
      <c r="E70" s="255"/>
      <c r="F70" s="255"/>
      <c r="G70" s="5"/>
      <c r="H70" s="5"/>
    </row>
    <row r="71" spans="1:8" s="10" customFormat="1" ht="20.100000000000001" customHeight="1">
      <c r="A71" s="253"/>
      <c r="B71" s="255"/>
      <c r="C71" s="255"/>
      <c r="D71" s="255"/>
      <c r="E71" s="255"/>
      <c r="F71" s="255"/>
      <c r="G71" s="5"/>
      <c r="H71" s="5"/>
    </row>
    <row r="72" spans="1:8" s="10" customFormat="1" ht="20.100000000000001" customHeight="1">
      <c r="A72" s="253"/>
      <c r="B72" s="255"/>
      <c r="C72" s="255"/>
      <c r="D72" s="255"/>
      <c r="E72" s="255"/>
      <c r="F72" s="255"/>
      <c r="G72" s="5"/>
      <c r="H72" s="5"/>
    </row>
    <row r="73" spans="1:8" s="10" customFormat="1" ht="21" customHeight="1">
      <c r="A73" s="253"/>
      <c r="B73" s="255"/>
      <c r="C73" s="255"/>
      <c r="D73" s="255"/>
      <c r="E73" s="255"/>
      <c r="F73" s="255"/>
      <c r="G73" s="5"/>
      <c r="H73" s="5"/>
    </row>
    <row r="74" spans="1:8" s="10" customFormat="1" ht="21" customHeight="1">
      <c r="A74" s="253"/>
      <c r="B74" s="255"/>
      <c r="C74" s="255"/>
      <c r="D74" s="255"/>
      <c r="E74" s="255"/>
      <c r="F74" s="255"/>
      <c r="G74" s="5"/>
      <c r="H74" s="5"/>
    </row>
    <row r="75" spans="1:8" s="10" customFormat="1" ht="21" customHeight="1">
      <c r="A75" s="253"/>
      <c r="B75" s="255"/>
      <c r="C75" s="255"/>
      <c r="D75" s="255"/>
      <c r="E75" s="255"/>
      <c r="F75" s="255"/>
      <c r="G75" s="5"/>
      <c r="H75" s="5"/>
    </row>
    <row r="76" spans="1:8" s="10" customFormat="1" ht="21" customHeight="1">
      <c r="A76" s="253"/>
      <c r="B76" s="255"/>
      <c r="C76" s="255"/>
      <c r="D76" s="255"/>
      <c r="E76" s="255"/>
      <c r="F76" s="255"/>
      <c r="G76" s="5"/>
      <c r="H76" s="5"/>
    </row>
    <row r="77" spans="1:8" s="10" customFormat="1" ht="21" customHeight="1">
      <c r="A77" s="253"/>
      <c r="B77" s="255"/>
      <c r="C77" s="255"/>
      <c r="D77" s="255"/>
      <c r="E77" s="255"/>
      <c r="F77" s="255"/>
      <c r="G77" s="5"/>
      <c r="H77" s="5"/>
    </row>
    <row r="78" spans="1:8" s="10" customFormat="1" ht="21" customHeight="1">
      <c r="A78" s="253"/>
      <c r="B78" s="255"/>
      <c r="C78" s="255"/>
      <c r="D78" s="255"/>
      <c r="E78" s="255"/>
      <c r="F78" s="255"/>
      <c r="G78" s="5"/>
      <c r="H78" s="5"/>
    </row>
    <row r="79" spans="1:8" s="10" customFormat="1" ht="21" customHeight="1">
      <c r="A79" s="253"/>
      <c r="B79" s="255"/>
      <c r="C79" s="255"/>
      <c r="D79" s="255"/>
      <c r="E79" s="255"/>
      <c r="F79" s="255"/>
      <c r="G79" s="5"/>
      <c r="H79" s="5"/>
    </row>
    <row r="80" spans="1:8" s="10" customFormat="1" ht="21" customHeight="1">
      <c r="A80" s="253"/>
      <c r="B80" s="255"/>
      <c r="C80" s="255"/>
      <c r="D80" s="255"/>
      <c r="E80" s="255"/>
      <c r="F80" s="255"/>
      <c r="G80" s="5"/>
      <c r="H80" s="5"/>
    </row>
    <row r="81" spans="1:8" s="10" customFormat="1" ht="21" customHeight="1">
      <c r="A81" s="253"/>
      <c r="B81" s="255"/>
      <c r="C81" s="255"/>
      <c r="D81" s="255"/>
      <c r="E81" s="255"/>
      <c r="F81" s="255"/>
      <c r="G81" s="5"/>
      <c r="H81" s="5"/>
    </row>
    <row r="82" spans="1:8" s="10" customFormat="1" ht="21" customHeight="1">
      <c r="A82" s="253"/>
      <c r="B82" s="255"/>
      <c r="C82" s="255"/>
      <c r="D82" s="255"/>
      <c r="E82" s="255"/>
      <c r="F82" s="255"/>
      <c r="G82" s="5"/>
      <c r="H82" s="5"/>
    </row>
    <row r="83" spans="1:8" s="10" customFormat="1" ht="21" customHeight="1">
      <c r="A83" s="253"/>
      <c r="B83" s="255"/>
      <c r="C83" s="255"/>
      <c r="D83" s="255"/>
      <c r="E83" s="255"/>
      <c r="F83" s="255"/>
      <c r="G83" s="5"/>
      <c r="H83" s="5"/>
    </row>
    <row r="84" spans="1:8" s="10" customFormat="1" ht="21" customHeight="1">
      <c r="A84" s="253"/>
      <c r="B84" s="255"/>
      <c r="C84" s="255"/>
      <c r="D84" s="255"/>
      <c r="E84" s="255"/>
      <c r="F84" s="255"/>
      <c r="G84" s="5"/>
      <c r="H84" s="5"/>
    </row>
    <row r="85" spans="1:8" s="10" customFormat="1" ht="21" customHeight="1">
      <c r="A85" s="253"/>
      <c r="B85" s="255"/>
      <c r="C85" s="255"/>
      <c r="D85" s="255"/>
      <c r="E85" s="255"/>
      <c r="F85" s="255"/>
      <c r="G85" s="5"/>
      <c r="H85" s="5"/>
    </row>
    <row r="86" spans="1:8" s="10" customFormat="1" ht="21" customHeight="1">
      <c r="A86" s="253"/>
      <c r="B86" s="255"/>
      <c r="C86" s="255"/>
      <c r="D86" s="255"/>
      <c r="E86" s="255"/>
      <c r="F86" s="255"/>
      <c r="G86" s="5"/>
      <c r="H86" s="5"/>
    </row>
    <row r="87" spans="1:8" s="10" customFormat="1" ht="21" customHeight="1">
      <c r="A87" s="253"/>
      <c r="B87" s="255"/>
      <c r="C87" s="255"/>
      <c r="D87" s="255"/>
      <c r="E87" s="255"/>
      <c r="F87" s="255"/>
      <c r="G87" s="5"/>
      <c r="H87" s="5"/>
    </row>
    <row r="88" spans="1:8" s="10" customFormat="1" ht="21" customHeight="1">
      <c r="A88" s="253"/>
      <c r="B88" s="255"/>
      <c r="C88" s="255"/>
      <c r="D88" s="255"/>
      <c r="E88" s="255"/>
      <c r="F88" s="255"/>
      <c r="G88" s="5"/>
      <c r="H88" s="5"/>
    </row>
    <row r="89" spans="1:8" s="10" customFormat="1" ht="21" customHeight="1">
      <c r="A89" s="253"/>
      <c r="B89" s="255"/>
      <c r="C89" s="255"/>
      <c r="D89" s="255"/>
      <c r="E89" s="255"/>
      <c r="F89" s="255"/>
      <c r="G89" s="5"/>
      <c r="H89" s="5"/>
    </row>
    <row r="90" spans="1:8" s="10" customFormat="1" ht="21" customHeight="1">
      <c r="A90" s="253"/>
      <c r="B90" s="255"/>
      <c r="C90" s="255"/>
      <c r="D90" s="255"/>
      <c r="E90" s="255"/>
      <c r="F90" s="255"/>
      <c r="G90" s="5"/>
      <c r="H90" s="5"/>
    </row>
    <row r="91" spans="1:8" s="10" customFormat="1" ht="21" customHeight="1">
      <c r="A91" s="253"/>
      <c r="B91" s="255"/>
      <c r="C91" s="255"/>
      <c r="D91" s="255"/>
      <c r="E91" s="255"/>
      <c r="F91" s="255"/>
      <c r="G91" s="5"/>
      <c r="H91" s="5"/>
    </row>
    <row r="92" spans="1:8" s="10" customFormat="1" ht="21" customHeight="1">
      <c r="A92" s="253"/>
      <c r="B92" s="255"/>
      <c r="C92" s="255"/>
      <c r="D92" s="255"/>
      <c r="E92" s="255"/>
      <c r="F92" s="255"/>
      <c r="G92" s="5"/>
      <c r="H92" s="5"/>
    </row>
    <row r="93" spans="1:8" s="10" customFormat="1" ht="21" customHeight="1">
      <c r="A93" s="253"/>
      <c r="B93" s="255"/>
      <c r="C93" s="255"/>
      <c r="D93" s="255"/>
      <c r="E93" s="255"/>
      <c r="F93" s="255"/>
      <c r="G93" s="5"/>
      <c r="H93" s="5"/>
    </row>
    <row r="94" spans="1:8" s="10" customFormat="1" ht="21" customHeight="1">
      <c r="A94" s="253"/>
      <c r="B94" s="255"/>
      <c r="C94" s="255"/>
      <c r="D94" s="255"/>
      <c r="E94" s="255"/>
      <c r="F94" s="255"/>
      <c r="G94" s="5"/>
      <c r="H94" s="5"/>
    </row>
    <row r="95" spans="1:8" s="10" customFormat="1" ht="21" customHeight="1">
      <c r="A95" s="253"/>
      <c r="B95" s="255"/>
      <c r="C95" s="255"/>
      <c r="D95" s="255"/>
      <c r="E95" s="255"/>
      <c r="F95" s="255"/>
      <c r="G95" s="5"/>
      <c r="H95" s="5"/>
    </row>
    <row r="96" spans="1:8" s="10" customFormat="1" ht="21" customHeight="1">
      <c r="A96" s="253"/>
      <c r="B96" s="255"/>
      <c r="C96" s="255"/>
      <c r="D96" s="255"/>
      <c r="E96" s="255"/>
      <c r="F96" s="255"/>
      <c r="G96" s="5"/>
      <c r="H96" s="5"/>
    </row>
    <row r="97" spans="1:8" s="10" customFormat="1" ht="21" customHeight="1">
      <c r="A97" s="253"/>
      <c r="B97" s="255"/>
      <c r="C97" s="255"/>
      <c r="D97" s="255"/>
      <c r="E97" s="255"/>
      <c r="F97" s="255"/>
      <c r="G97" s="5"/>
      <c r="H97" s="5"/>
    </row>
    <row r="98" spans="1:8" s="10" customFormat="1" ht="21" customHeight="1">
      <c r="A98" s="253"/>
      <c r="B98" s="255"/>
      <c r="C98" s="255"/>
      <c r="D98" s="255"/>
      <c r="E98" s="255"/>
      <c r="F98" s="255"/>
      <c r="G98" s="5"/>
      <c r="H98" s="5"/>
    </row>
    <row r="99" spans="1:8" s="10" customFormat="1" ht="20.100000000000001" customHeight="1">
      <c r="A99" s="253"/>
      <c r="B99" s="255"/>
      <c r="C99" s="255"/>
      <c r="D99" s="255"/>
      <c r="E99" s="255"/>
      <c r="F99" s="255"/>
      <c r="G99" s="5"/>
      <c r="H99" s="5"/>
    </row>
    <row r="100" spans="1:8" s="10" customFormat="1" ht="20.100000000000001" customHeight="1">
      <c r="A100" s="253"/>
      <c r="B100" s="255"/>
      <c r="C100" s="255"/>
      <c r="D100" s="255"/>
      <c r="E100" s="255"/>
      <c r="F100" s="255"/>
      <c r="G100" s="5"/>
      <c r="H100" s="5"/>
    </row>
    <row r="101" spans="1:8" s="10" customFormat="1" ht="20.100000000000001" customHeight="1">
      <c r="A101" s="253"/>
      <c r="B101" s="255"/>
      <c r="C101" s="255"/>
      <c r="D101" s="255"/>
      <c r="E101" s="255"/>
      <c r="F101" s="255"/>
      <c r="G101" s="5"/>
      <c r="H101" s="5"/>
    </row>
    <row r="102" spans="1:8" s="10" customFormat="1" ht="20.100000000000001" customHeight="1">
      <c r="A102" s="253"/>
      <c r="B102" s="255"/>
      <c r="C102" s="255"/>
      <c r="D102" s="255"/>
      <c r="E102" s="255"/>
      <c r="F102" s="255"/>
      <c r="G102" s="5"/>
      <c r="H102" s="5"/>
    </row>
    <row r="103" spans="1:8" s="10" customFormat="1" ht="21" customHeight="1">
      <c r="A103" s="253"/>
      <c r="B103" s="255"/>
      <c r="C103" s="255"/>
      <c r="D103" s="255"/>
      <c r="E103" s="255"/>
      <c r="F103" s="255"/>
      <c r="G103" s="5"/>
      <c r="H103" s="5"/>
    </row>
    <row r="104" spans="1:8" s="10" customFormat="1" ht="21" customHeight="1">
      <c r="A104" s="253"/>
      <c r="B104" s="255"/>
      <c r="C104" s="255"/>
      <c r="D104" s="255"/>
      <c r="E104" s="255"/>
      <c r="F104" s="255"/>
      <c r="G104" s="5"/>
      <c r="H104" s="5"/>
    </row>
    <row r="105" spans="1:8" s="10" customFormat="1" ht="21" customHeight="1">
      <c r="A105" s="253"/>
      <c r="B105" s="255"/>
      <c r="C105" s="255"/>
      <c r="D105" s="255"/>
      <c r="E105" s="255"/>
      <c r="F105" s="255"/>
      <c r="G105" s="5"/>
      <c r="H105" s="5"/>
    </row>
    <row r="106" spans="1:8" s="10" customFormat="1" ht="21" customHeight="1">
      <c r="A106" s="253"/>
      <c r="B106" s="255"/>
      <c r="C106" s="255"/>
      <c r="D106" s="255"/>
      <c r="E106" s="255"/>
      <c r="F106" s="255"/>
      <c r="G106" s="5"/>
      <c r="H106" s="5"/>
    </row>
    <row r="107" spans="1:8" s="10" customFormat="1" ht="21" customHeight="1">
      <c r="A107" s="253"/>
      <c r="B107" s="255"/>
      <c r="C107" s="255"/>
      <c r="D107" s="255"/>
      <c r="E107" s="255"/>
      <c r="F107" s="255"/>
      <c r="G107" s="5"/>
      <c r="H107" s="5"/>
    </row>
    <row r="108" spans="1:8" s="10" customFormat="1" ht="21" customHeight="1">
      <c r="A108" s="253"/>
      <c r="B108" s="255"/>
      <c r="C108" s="255"/>
      <c r="D108" s="255"/>
      <c r="E108" s="255"/>
      <c r="F108" s="255"/>
      <c r="G108" s="5"/>
      <c r="H108" s="5"/>
    </row>
    <row r="109" spans="1:8" s="10" customFormat="1" ht="21" customHeight="1">
      <c r="A109" s="253"/>
      <c r="B109" s="255"/>
      <c r="C109" s="255"/>
      <c r="D109" s="255"/>
      <c r="E109" s="255"/>
      <c r="F109" s="255"/>
      <c r="G109" s="5"/>
      <c r="H109" s="5"/>
    </row>
    <row r="110" spans="1:8" s="10" customFormat="1" ht="20.100000000000001" customHeight="1">
      <c r="A110" s="253"/>
      <c r="B110" s="255"/>
      <c r="C110" s="255"/>
      <c r="D110" s="255"/>
      <c r="E110" s="255"/>
      <c r="F110" s="255"/>
      <c r="G110" s="5"/>
      <c r="H110" s="5"/>
    </row>
    <row r="111" spans="1:8" s="10" customFormat="1" ht="21" customHeight="1">
      <c r="A111" s="253"/>
      <c r="B111" s="255"/>
      <c r="C111" s="255"/>
      <c r="D111" s="255"/>
      <c r="E111" s="255"/>
      <c r="F111" s="255"/>
      <c r="G111" s="5"/>
      <c r="H111" s="5"/>
    </row>
    <row r="112" spans="1:8" s="10" customFormat="1" ht="21" customHeight="1">
      <c r="A112" s="253"/>
      <c r="B112" s="255"/>
      <c r="C112" s="255"/>
      <c r="D112" s="255"/>
      <c r="E112" s="255"/>
      <c r="F112" s="255"/>
      <c r="G112" s="5"/>
      <c r="H112" s="5"/>
    </row>
    <row r="113" spans="1:8" s="10" customFormat="1" ht="21" customHeight="1">
      <c r="A113" s="253"/>
      <c r="B113" s="255"/>
      <c r="C113" s="255"/>
      <c r="D113" s="255"/>
      <c r="E113" s="255"/>
      <c r="F113" s="255"/>
      <c r="G113" s="5"/>
      <c r="H113" s="5"/>
    </row>
    <row r="114" spans="1:8" s="10" customFormat="1" ht="20.100000000000001" customHeight="1">
      <c r="A114" s="253"/>
      <c r="B114" s="255"/>
      <c r="C114" s="255"/>
      <c r="D114" s="255"/>
      <c r="E114" s="255"/>
      <c r="F114" s="255"/>
      <c r="G114" s="5"/>
      <c r="H114" s="5"/>
    </row>
    <row r="115" spans="1:8" s="10" customFormat="1" ht="21" customHeight="1">
      <c r="A115" s="253"/>
      <c r="B115" s="255"/>
      <c r="C115" s="255"/>
      <c r="D115" s="255"/>
      <c r="E115" s="255"/>
      <c r="F115" s="255"/>
      <c r="G115" s="5"/>
      <c r="H115" s="5"/>
    </row>
    <row r="116" spans="1:8" s="10" customFormat="1" ht="21" customHeight="1">
      <c r="A116" s="253"/>
      <c r="B116" s="255"/>
      <c r="C116" s="255"/>
      <c r="D116" s="255"/>
      <c r="E116" s="255"/>
      <c r="F116" s="255"/>
      <c r="G116" s="5"/>
      <c r="H116" s="5"/>
    </row>
    <row r="117" spans="1:8" s="10" customFormat="1" ht="21" customHeight="1">
      <c r="A117" s="253"/>
      <c r="B117" s="255"/>
      <c r="C117" s="255"/>
      <c r="D117" s="255"/>
      <c r="E117" s="255"/>
      <c r="F117" s="255"/>
      <c r="G117" s="5"/>
      <c r="H117" s="5"/>
    </row>
    <row r="118" spans="1:8" s="10" customFormat="1" ht="21" customHeight="1">
      <c r="A118" s="253"/>
      <c r="B118" s="255"/>
      <c r="C118" s="255"/>
      <c r="D118" s="255"/>
      <c r="E118" s="255"/>
      <c r="F118" s="255"/>
      <c r="G118" s="5"/>
      <c r="H118" s="5"/>
    </row>
    <row r="119" spans="1:8" s="10" customFormat="1" ht="21" customHeight="1">
      <c r="A119" s="253"/>
      <c r="B119" s="255"/>
      <c r="C119" s="255"/>
      <c r="D119" s="255"/>
      <c r="E119" s="255"/>
      <c r="F119" s="255"/>
      <c r="G119" s="5"/>
      <c r="H119" s="5"/>
    </row>
    <row r="120" spans="1:8" s="10" customFormat="1" ht="21" customHeight="1">
      <c r="A120" s="253"/>
      <c r="B120" s="255"/>
      <c r="C120" s="255"/>
      <c r="D120" s="255"/>
      <c r="E120" s="255"/>
      <c r="F120" s="255"/>
      <c r="G120" s="5"/>
      <c r="H120" s="5"/>
    </row>
    <row r="121" spans="1:8" s="10" customFormat="1" ht="21" customHeight="1">
      <c r="A121" s="253"/>
      <c r="B121" s="255"/>
      <c r="C121" s="255"/>
      <c r="D121" s="255"/>
      <c r="E121" s="255"/>
      <c r="F121" s="255"/>
      <c r="G121" s="5"/>
      <c r="H121" s="5"/>
    </row>
    <row r="122" spans="1:8" s="10" customFormat="1" ht="21" customHeight="1">
      <c r="A122" s="253"/>
      <c r="B122" s="255"/>
      <c r="C122" s="255"/>
      <c r="D122" s="255"/>
      <c r="E122" s="255"/>
      <c r="F122" s="255"/>
      <c r="G122" s="5"/>
      <c r="H122" s="5"/>
    </row>
    <row r="123" spans="1:8" s="10" customFormat="1" ht="21" customHeight="1">
      <c r="A123" s="253"/>
      <c r="B123" s="255"/>
      <c r="C123" s="255"/>
      <c r="D123" s="255"/>
      <c r="E123" s="255"/>
      <c r="F123" s="255"/>
      <c r="G123" s="5"/>
      <c r="H123" s="5"/>
    </row>
    <row r="124" spans="1:8" s="10" customFormat="1" ht="21" customHeight="1">
      <c r="A124" s="253"/>
      <c r="B124" s="255"/>
      <c r="C124" s="255"/>
      <c r="D124" s="255"/>
      <c r="E124" s="255"/>
      <c r="F124" s="255"/>
      <c r="G124" s="5"/>
      <c r="H124" s="5"/>
    </row>
    <row r="125" spans="1:8" s="10" customFormat="1" ht="21" customHeight="1">
      <c r="A125" s="253"/>
      <c r="B125" s="255"/>
      <c r="C125" s="255"/>
      <c r="D125" s="255"/>
      <c r="E125" s="255"/>
      <c r="F125" s="255"/>
      <c r="G125" s="5"/>
      <c r="H125" s="5"/>
    </row>
    <row r="126" spans="1:8" s="10" customFormat="1" ht="21" customHeight="1">
      <c r="A126" s="253"/>
      <c r="B126" s="255"/>
      <c r="C126" s="255"/>
      <c r="D126" s="255"/>
      <c r="E126" s="255"/>
      <c r="F126" s="255"/>
      <c r="G126" s="5"/>
      <c r="H126" s="5"/>
    </row>
    <row r="127" spans="1:8" s="10" customFormat="1" ht="21" customHeight="1">
      <c r="A127" s="253"/>
      <c r="B127" s="255"/>
      <c r="C127" s="255"/>
      <c r="D127" s="255"/>
      <c r="E127" s="255"/>
      <c r="F127" s="255"/>
      <c r="G127" s="5"/>
      <c r="H127" s="5"/>
    </row>
    <row r="128" spans="1:8" s="10" customFormat="1" ht="21" customHeight="1">
      <c r="A128" s="253"/>
      <c r="B128" s="255"/>
      <c r="C128" s="255"/>
      <c r="D128" s="255"/>
      <c r="E128" s="255"/>
      <c r="F128" s="255"/>
      <c r="G128" s="5"/>
      <c r="H128" s="5"/>
    </row>
    <row r="129" spans="1:8" s="10" customFormat="1" ht="21" customHeight="1">
      <c r="A129" s="253"/>
      <c r="B129" s="255"/>
      <c r="C129" s="255"/>
      <c r="D129" s="255"/>
      <c r="E129" s="255"/>
      <c r="F129" s="255"/>
      <c r="G129" s="5"/>
      <c r="H129" s="5"/>
    </row>
    <row r="130" spans="1:8" s="10" customFormat="1" ht="21" customHeight="1">
      <c r="A130" s="253"/>
      <c r="B130" s="255"/>
      <c r="C130" s="255"/>
      <c r="D130" s="255"/>
      <c r="E130" s="255"/>
      <c r="F130" s="255"/>
      <c r="G130" s="5"/>
      <c r="H130" s="5"/>
    </row>
    <row r="131" spans="1:8" s="10" customFormat="1" ht="21" customHeight="1">
      <c r="A131" s="253"/>
      <c r="B131" s="255"/>
      <c r="C131" s="255"/>
      <c r="D131" s="255"/>
      <c r="E131" s="255"/>
      <c r="F131" s="255"/>
      <c r="G131" s="5"/>
      <c r="H131" s="5"/>
    </row>
    <row r="132" spans="1:8" s="10" customFormat="1" ht="21" customHeight="1">
      <c r="A132" s="253"/>
      <c r="B132" s="255"/>
      <c r="C132" s="255"/>
      <c r="D132" s="255"/>
      <c r="E132" s="255"/>
      <c r="F132" s="255"/>
      <c r="G132" s="5"/>
      <c r="H132" s="5"/>
    </row>
    <row r="133" spans="1:8" s="10" customFormat="1" ht="21" customHeight="1">
      <c r="A133" s="253"/>
      <c r="B133" s="255"/>
      <c r="C133" s="255"/>
      <c r="D133" s="255"/>
      <c r="E133" s="255"/>
      <c r="F133" s="255"/>
      <c r="G133" s="5"/>
      <c r="H133" s="5"/>
    </row>
    <row r="134" spans="1:8" s="10" customFormat="1" ht="21" customHeight="1">
      <c r="A134" s="253"/>
      <c r="B134" s="255"/>
      <c r="C134" s="255"/>
      <c r="D134" s="255"/>
      <c r="E134" s="255"/>
      <c r="F134" s="255"/>
      <c r="G134" s="5"/>
      <c r="H134" s="5"/>
    </row>
    <row r="135" spans="1:8" s="10" customFormat="1" ht="21" customHeight="1">
      <c r="A135" s="253"/>
      <c r="B135" s="255"/>
      <c r="C135" s="255"/>
      <c r="D135" s="255"/>
      <c r="E135" s="255"/>
      <c r="F135" s="255"/>
      <c r="G135" s="5"/>
      <c r="H135" s="5"/>
    </row>
    <row r="136" spans="1:8" s="10" customFormat="1" ht="21" customHeight="1">
      <c r="A136" s="253"/>
      <c r="B136" s="255"/>
      <c r="C136" s="255"/>
      <c r="D136" s="255"/>
      <c r="E136" s="255"/>
      <c r="F136" s="255"/>
      <c r="G136" s="5"/>
      <c r="H136" s="5"/>
    </row>
    <row r="137" spans="1:8" s="10" customFormat="1" ht="21" customHeight="1">
      <c r="A137" s="253"/>
      <c r="B137" s="255"/>
      <c r="C137" s="255"/>
      <c r="D137" s="255"/>
      <c r="E137" s="255"/>
      <c r="F137" s="255"/>
      <c r="G137" s="5"/>
      <c r="H137" s="5"/>
    </row>
    <row r="138" spans="1:8" s="10" customFormat="1" ht="21" customHeight="1">
      <c r="A138" s="253"/>
      <c r="B138" s="255"/>
      <c r="C138" s="255"/>
      <c r="D138" s="255"/>
      <c r="E138" s="255"/>
      <c r="F138" s="255"/>
      <c r="G138" s="5"/>
      <c r="H138" s="5"/>
    </row>
    <row r="139" spans="1:8" s="10" customFormat="1" ht="21" customHeight="1">
      <c r="A139" s="253"/>
      <c r="B139" s="255"/>
      <c r="C139" s="255"/>
      <c r="D139" s="255"/>
      <c r="E139" s="255"/>
      <c r="F139" s="255"/>
      <c r="G139" s="5"/>
      <c r="H139" s="5"/>
    </row>
    <row r="140" spans="1:8" s="10" customFormat="1" ht="21" customHeight="1">
      <c r="A140" s="253"/>
      <c r="B140" s="255"/>
      <c r="C140" s="255"/>
      <c r="D140" s="255"/>
      <c r="E140" s="255"/>
      <c r="F140" s="255"/>
      <c r="G140" s="5"/>
      <c r="H140" s="5"/>
    </row>
    <row r="141" spans="1:8" s="10" customFormat="1" ht="21" customHeight="1">
      <c r="A141" s="253"/>
      <c r="B141" s="255"/>
      <c r="C141" s="255"/>
      <c r="D141" s="255"/>
      <c r="E141" s="255"/>
      <c r="F141" s="255"/>
      <c r="G141" s="5"/>
      <c r="H141" s="5"/>
    </row>
    <row r="142" spans="1:8" s="10" customFormat="1" ht="21" customHeight="1">
      <c r="A142" s="253"/>
      <c r="B142" s="255"/>
      <c r="C142" s="255"/>
      <c r="D142" s="255"/>
      <c r="E142" s="255"/>
      <c r="F142" s="255"/>
      <c r="G142" s="5"/>
      <c r="H142" s="5"/>
    </row>
    <row r="143" spans="1:8" s="10" customFormat="1" ht="21" customHeight="1">
      <c r="A143" s="253"/>
      <c r="B143" s="255"/>
      <c r="C143" s="255"/>
      <c r="D143" s="255"/>
      <c r="E143" s="255"/>
      <c r="F143" s="255"/>
      <c r="G143" s="5"/>
      <c r="H143" s="5"/>
    </row>
    <row r="144" spans="1:8" s="10" customFormat="1" ht="21" customHeight="1">
      <c r="A144" s="253"/>
      <c r="B144" s="255"/>
      <c r="C144" s="255"/>
      <c r="D144" s="255"/>
      <c r="E144" s="255"/>
      <c r="F144" s="255"/>
      <c r="G144" s="5"/>
      <c r="H144" s="5"/>
    </row>
    <row r="145" spans="1:6">
      <c r="A145" s="253"/>
      <c r="C145" s="255"/>
      <c r="D145" s="255"/>
      <c r="E145" s="255"/>
      <c r="F145" s="255"/>
    </row>
    <row r="146" spans="1:6">
      <c r="A146" s="253"/>
      <c r="C146" s="255"/>
      <c r="D146" s="255"/>
      <c r="E146" s="255"/>
      <c r="F146" s="255"/>
    </row>
    <row r="147" spans="1:6">
      <c r="A147" s="253"/>
      <c r="C147" s="255"/>
      <c r="D147" s="255"/>
      <c r="E147" s="255"/>
      <c r="F147" s="255"/>
    </row>
    <row r="148" spans="1:6">
      <c r="A148" s="253"/>
      <c r="C148" s="255"/>
      <c r="D148" s="255"/>
      <c r="E148" s="255"/>
      <c r="F148" s="255"/>
    </row>
    <row r="149" spans="1:6">
      <c r="A149" s="253"/>
      <c r="C149" s="255"/>
      <c r="D149" s="255"/>
      <c r="E149" s="255"/>
      <c r="F149" s="255"/>
    </row>
    <row r="150" spans="1:6">
      <c r="A150" s="253"/>
      <c r="C150" s="255"/>
      <c r="D150" s="255"/>
      <c r="E150" s="255"/>
      <c r="F150" s="255"/>
    </row>
    <row r="151" spans="1:6">
      <c r="A151" s="253"/>
      <c r="C151" s="255"/>
      <c r="D151" s="255"/>
      <c r="E151" s="255"/>
      <c r="F151" s="255"/>
    </row>
    <row r="152" spans="1:6">
      <c r="A152" s="253"/>
      <c r="C152" s="255"/>
      <c r="D152" s="255"/>
      <c r="E152" s="255"/>
      <c r="F152" s="255"/>
    </row>
    <row r="153" spans="1:6">
      <c r="A153" s="253"/>
      <c r="C153" s="255"/>
      <c r="D153" s="255"/>
      <c r="E153" s="255"/>
      <c r="F153" s="255"/>
    </row>
    <row r="154" spans="1:6">
      <c r="A154" s="253"/>
      <c r="C154" s="255"/>
      <c r="D154" s="255"/>
      <c r="E154" s="255"/>
      <c r="F154" s="255"/>
    </row>
    <row r="155" spans="1:6">
      <c r="A155" s="253"/>
      <c r="C155" s="255"/>
      <c r="D155" s="255"/>
      <c r="E155" s="255"/>
      <c r="F155" s="255"/>
    </row>
    <row r="156" spans="1:6">
      <c r="A156" s="253"/>
      <c r="C156" s="255"/>
      <c r="D156" s="255"/>
      <c r="E156" s="255"/>
      <c r="F156" s="255"/>
    </row>
    <row r="157" spans="1:6">
      <c r="A157" s="253"/>
      <c r="C157" s="255"/>
      <c r="D157" s="255"/>
      <c r="E157" s="255"/>
      <c r="F157" s="255"/>
    </row>
    <row r="158" spans="1:6">
      <c r="A158" s="253"/>
      <c r="C158" s="255"/>
      <c r="D158" s="255"/>
      <c r="E158" s="255"/>
      <c r="F158" s="255"/>
    </row>
    <row r="159" spans="1:6">
      <c r="A159" s="253"/>
      <c r="C159" s="255"/>
      <c r="D159" s="255"/>
      <c r="E159" s="255"/>
      <c r="F159" s="255"/>
    </row>
    <row r="160" spans="1:6">
      <c r="A160" s="253"/>
      <c r="C160" s="255"/>
      <c r="D160" s="255"/>
      <c r="E160" s="255"/>
      <c r="F160" s="255"/>
    </row>
    <row r="161" spans="1:6">
      <c r="A161" s="253"/>
      <c r="C161" s="255"/>
      <c r="D161" s="255"/>
      <c r="E161" s="255"/>
      <c r="F161" s="255"/>
    </row>
    <row r="162" spans="1:6">
      <c r="A162" s="253"/>
      <c r="C162" s="255"/>
      <c r="D162" s="255"/>
      <c r="E162" s="255"/>
      <c r="F162" s="255"/>
    </row>
    <row r="163" spans="1:6">
      <c r="A163" s="253"/>
      <c r="C163" s="255"/>
      <c r="D163" s="255"/>
      <c r="E163" s="255"/>
      <c r="F163" s="255"/>
    </row>
    <row r="164" spans="1:6">
      <c r="A164" s="253"/>
      <c r="C164" s="255"/>
      <c r="D164" s="255"/>
      <c r="E164" s="255"/>
      <c r="F164" s="255"/>
    </row>
    <row r="165" spans="1:6">
      <c r="A165" s="253"/>
      <c r="C165" s="255"/>
      <c r="D165" s="255"/>
      <c r="E165" s="255"/>
      <c r="F165" s="255"/>
    </row>
    <row r="166" spans="1:6">
      <c r="A166" s="253"/>
      <c r="C166" s="255"/>
      <c r="D166" s="255"/>
      <c r="E166" s="255"/>
      <c r="F166" s="255"/>
    </row>
    <row r="167" spans="1:6">
      <c r="A167" s="253"/>
      <c r="C167" s="255"/>
      <c r="D167" s="255"/>
      <c r="E167" s="255"/>
      <c r="F167" s="255"/>
    </row>
    <row r="168" spans="1:6">
      <c r="A168" s="253"/>
      <c r="C168" s="255"/>
      <c r="D168" s="255"/>
      <c r="E168" s="255"/>
      <c r="F168" s="255"/>
    </row>
    <row r="169" spans="1:6">
      <c r="A169" s="253"/>
      <c r="C169" s="255"/>
      <c r="D169" s="255"/>
      <c r="E169" s="255"/>
      <c r="F169" s="255"/>
    </row>
    <row r="170" spans="1:6">
      <c r="A170" s="253"/>
      <c r="C170" s="255"/>
      <c r="D170" s="255"/>
      <c r="E170" s="255"/>
      <c r="F170" s="255"/>
    </row>
    <row r="171" spans="1:6">
      <c r="A171" s="253"/>
      <c r="C171" s="255"/>
      <c r="D171" s="255"/>
      <c r="E171" s="255"/>
      <c r="F171" s="255"/>
    </row>
    <row r="172" spans="1:6">
      <c r="A172" s="253"/>
      <c r="C172" s="255"/>
      <c r="D172" s="255"/>
      <c r="E172" s="255"/>
      <c r="F172" s="255"/>
    </row>
    <row r="173" spans="1:6">
      <c r="A173" s="253"/>
      <c r="C173" s="255"/>
      <c r="D173" s="255"/>
      <c r="E173" s="255"/>
      <c r="F173" s="255"/>
    </row>
    <row r="174" spans="1:6">
      <c r="A174" s="253"/>
      <c r="C174" s="255"/>
      <c r="D174" s="255"/>
      <c r="E174" s="255"/>
      <c r="F174" s="255"/>
    </row>
    <row r="175" spans="1:6">
      <c r="A175" s="253"/>
      <c r="C175" s="255"/>
      <c r="D175" s="255"/>
      <c r="E175" s="255"/>
      <c r="F175" s="255"/>
    </row>
    <row r="176" spans="1:6">
      <c r="A176" s="253"/>
      <c r="C176" s="255"/>
      <c r="D176" s="255"/>
      <c r="E176" s="255"/>
      <c r="F176" s="255"/>
    </row>
    <row r="177" spans="1:6">
      <c r="A177" s="253"/>
      <c r="C177" s="255"/>
      <c r="D177" s="255"/>
      <c r="E177" s="255"/>
      <c r="F177" s="255"/>
    </row>
    <row r="178" spans="1:6">
      <c r="A178" s="253"/>
      <c r="C178" s="255"/>
      <c r="D178" s="255"/>
      <c r="E178" s="255"/>
      <c r="F178" s="255"/>
    </row>
    <row r="179" spans="1:6">
      <c r="A179" s="253"/>
      <c r="C179" s="255"/>
      <c r="D179" s="255"/>
      <c r="E179" s="255"/>
      <c r="F179" s="255"/>
    </row>
    <row r="180" spans="1:6">
      <c r="A180" s="253"/>
      <c r="C180" s="255"/>
      <c r="D180" s="255"/>
      <c r="E180" s="255"/>
      <c r="F180" s="255"/>
    </row>
    <row r="181" spans="1:6">
      <c r="A181" s="253"/>
      <c r="C181" s="255"/>
      <c r="D181" s="255"/>
      <c r="E181" s="255"/>
      <c r="F181" s="255"/>
    </row>
    <row r="182" spans="1:6">
      <c r="A182" s="253"/>
      <c r="C182" s="255"/>
      <c r="D182" s="255"/>
      <c r="E182" s="255"/>
      <c r="F182" s="255"/>
    </row>
    <row r="183" spans="1:6">
      <c r="A183" s="253"/>
      <c r="C183" s="255"/>
      <c r="D183" s="255"/>
      <c r="E183" s="255"/>
      <c r="F183" s="255"/>
    </row>
    <row r="184" spans="1:6">
      <c r="A184" s="253"/>
      <c r="C184" s="255"/>
      <c r="D184" s="255"/>
      <c r="E184" s="255"/>
      <c r="F184" s="255"/>
    </row>
    <row r="185" spans="1:6">
      <c r="A185" s="253"/>
      <c r="C185" s="255"/>
      <c r="D185" s="255"/>
      <c r="E185" s="255"/>
      <c r="F185" s="255"/>
    </row>
    <row r="186" spans="1:6">
      <c r="A186" s="253"/>
      <c r="C186" s="255"/>
      <c r="D186" s="255"/>
      <c r="E186" s="255"/>
      <c r="F186" s="255"/>
    </row>
    <row r="187" spans="1:6">
      <c r="A187" s="253"/>
      <c r="C187" s="255"/>
      <c r="D187" s="255"/>
      <c r="E187" s="255"/>
      <c r="F187" s="255"/>
    </row>
    <row r="188" spans="1:6">
      <c r="A188" s="253"/>
      <c r="C188" s="255"/>
      <c r="D188" s="255"/>
      <c r="E188" s="255"/>
      <c r="F188" s="255"/>
    </row>
    <row r="189" spans="1:6">
      <c r="A189" s="253"/>
      <c r="C189" s="255"/>
      <c r="D189" s="255"/>
      <c r="E189" s="255"/>
      <c r="F189" s="255"/>
    </row>
    <row r="190" spans="1:6">
      <c r="A190" s="253"/>
      <c r="C190" s="255"/>
      <c r="D190" s="255"/>
      <c r="E190" s="255"/>
      <c r="F190" s="255"/>
    </row>
    <row r="191" spans="1:6">
      <c r="A191" s="253"/>
      <c r="C191" s="255"/>
      <c r="D191" s="255"/>
      <c r="E191" s="255"/>
      <c r="F191" s="255"/>
    </row>
    <row r="192" spans="1:6">
      <c r="A192" s="253"/>
      <c r="C192" s="255"/>
      <c r="D192" s="255"/>
      <c r="E192" s="255"/>
      <c r="F192" s="255"/>
    </row>
    <row r="193" spans="1:6">
      <c r="A193" s="253"/>
      <c r="C193" s="255"/>
      <c r="D193" s="255"/>
      <c r="E193" s="255"/>
      <c r="F193" s="255"/>
    </row>
    <row r="194" spans="1:6">
      <c r="A194" s="253"/>
      <c r="C194" s="255"/>
      <c r="D194" s="255"/>
      <c r="E194" s="255"/>
      <c r="F194" s="255"/>
    </row>
    <row r="195" spans="1:6">
      <c r="A195" s="253"/>
      <c r="C195" s="255"/>
      <c r="D195" s="255"/>
      <c r="E195" s="255"/>
      <c r="F195" s="255"/>
    </row>
    <row r="196" spans="1:6">
      <c r="A196" s="253"/>
      <c r="C196" s="255"/>
      <c r="D196" s="255"/>
      <c r="E196" s="255"/>
      <c r="F196" s="255"/>
    </row>
    <row r="197" spans="1:6">
      <c r="A197" s="253"/>
      <c r="C197" s="255"/>
      <c r="D197" s="255"/>
      <c r="E197" s="255"/>
      <c r="F197" s="255"/>
    </row>
    <row r="198" spans="1:6">
      <c r="A198" s="253"/>
      <c r="C198" s="255"/>
      <c r="D198" s="255"/>
      <c r="E198" s="255"/>
      <c r="F198" s="255"/>
    </row>
    <row r="199" spans="1:6">
      <c r="A199" s="253"/>
      <c r="C199" s="255"/>
      <c r="D199" s="255"/>
      <c r="E199" s="255"/>
      <c r="F199" s="255"/>
    </row>
    <row r="200" spans="1:6">
      <c r="A200" s="253"/>
      <c r="C200" s="255"/>
      <c r="D200" s="255"/>
      <c r="E200" s="255"/>
      <c r="F200" s="255"/>
    </row>
    <row r="201" spans="1:6">
      <c r="A201" s="253"/>
      <c r="C201" s="255"/>
      <c r="D201" s="255"/>
      <c r="E201" s="255"/>
      <c r="F201" s="255"/>
    </row>
    <row r="202" spans="1:6">
      <c r="A202" s="253"/>
      <c r="C202" s="255"/>
      <c r="D202" s="255"/>
      <c r="E202" s="255"/>
      <c r="F202" s="255"/>
    </row>
    <row r="203" spans="1:6">
      <c r="A203" s="253"/>
      <c r="C203" s="255"/>
      <c r="D203" s="255"/>
      <c r="E203" s="255"/>
      <c r="F203" s="255"/>
    </row>
    <row r="204" spans="1:6">
      <c r="A204" s="253"/>
      <c r="C204" s="255"/>
      <c r="D204" s="255"/>
      <c r="E204" s="255"/>
      <c r="F204" s="255"/>
    </row>
    <row r="205" spans="1:6">
      <c r="A205" s="253"/>
      <c r="C205" s="255"/>
      <c r="D205" s="255"/>
      <c r="E205" s="255"/>
      <c r="F205" s="255"/>
    </row>
    <row r="206" spans="1:6">
      <c r="A206" s="253"/>
      <c r="C206" s="255"/>
      <c r="D206" s="255"/>
      <c r="E206" s="255"/>
      <c r="F206" s="255"/>
    </row>
    <row r="207" spans="1:6">
      <c r="A207" s="253"/>
      <c r="C207" s="255"/>
      <c r="D207" s="255"/>
      <c r="E207" s="255"/>
      <c r="F207" s="255"/>
    </row>
    <row r="208" spans="1:6">
      <c r="A208" s="253"/>
      <c r="C208" s="255"/>
      <c r="D208" s="255"/>
      <c r="E208" s="255"/>
      <c r="F208" s="255"/>
    </row>
    <row r="209" spans="1:6">
      <c r="A209" s="253"/>
      <c r="C209" s="255"/>
      <c r="D209" s="255"/>
      <c r="E209" s="255"/>
      <c r="F209" s="255"/>
    </row>
    <row r="210" spans="1:6">
      <c r="A210" s="253"/>
      <c r="C210" s="255"/>
      <c r="D210" s="255"/>
      <c r="E210" s="255"/>
      <c r="F210" s="255"/>
    </row>
    <row r="211" spans="1:6">
      <c r="A211" s="253"/>
      <c r="C211" s="255"/>
      <c r="D211" s="255"/>
      <c r="E211" s="255"/>
      <c r="F211" s="255"/>
    </row>
    <row r="212" spans="1:6">
      <c r="A212" s="253"/>
      <c r="C212" s="255"/>
      <c r="D212" s="255"/>
      <c r="E212" s="255"/>
      <c r="F212" s="255"/>
    </row>
    <row r="213" spans="1:6">
      <c r="A213" s="253"/>
      <c r="C213" s="255"/>
      <c r="D213" s="255"/>
      <c r="E213" s="255"/>
      <c r="F213" s="255"/>
    </row>
    <row r="214" spans="1:6">
      <c r="A214" s="253"/>
      <c r="C214" s="255"/>
      <c r="D214" s="255"/>
      <c r="E214" s="255"/>
      <c r="F214" s="255"/>
    </row>
    <row r="215" spans="1:6">
      <c r="A215" s="253"/>
      <c r="C215" s="255"/>
      <c r="D215" s="255"/>
      <c r="E215" s="255"/>
      <c r="F215" s="255"/>
    </row>
    <row r="216" spans="1:6">
      <c r="A216" s="253"/>
      <c r="C216" s="255"/>
      <c r="D216" s="255"/>
      <c r="E216" s="255"/>
      <c r="F216" s="255"/>
    </row>
    <row r="217" spans="1:6">
      <c r="A217" s="253"/>
      <c r="C217" s="255"/>
      <c r="D217" s="255"/>
      <c r="E217" s="255"/>
      <c r="F217" s="255"/>
    </row>
    <row r="218" spans="1:6">
      <c r="A218" s="253"/>
      <c r="C218" s="255"/>
      <c r="D218" s="255"/>
      <c r="E218" s="255"/>
      <c r="F218" s="255"/>
    </row>
    <row r="219" spans="1:6">
      <c r="A219" s="253"/>
      <c r="C219" s="255"/>
      <c r="D219" s="255"/>
      <c r="E219" s="255"/>
      <c r="F219" s="255"/>
    </row>
    <row r="220" spans="1:6">
      <c r="A220" s="253"/>
      <c r="C220" s="255"/>
      <c r="D220" s="255"/>
      <c r="E220" s="255"/>
      <c r="F220" s="255"/>
    </row>
    <row r="221" spans="1:6">
      <c r="A221" s="253"/>
      <c r="C221" s="255"/>
      <c r="D221" s="255"/>
      <c r="E221" s="255"/>
      <c r="F221" s="255"/>
    </row>
    <row r="222" spans="1:6">
      <c r="A222" s="253"/>
      <c r="C222" s="255"/>
      <c r="D222" s="255"/>
      <c r="E222" s="255"/>
      <c r="F222" s="255"/>
    </row>
    <row r="223" spans="1:6">
      <c r="A223" s="253"/>
      <c r="C223" s="255"/>
      <c r="D223" s="255"/>
      <c r="E223" s="255"/>
      <c r="F223" s="255"/>
    </row>
    <row r="224" spans="1:6">
      <c r="A224" s="253"/>
      <c r="C224" s="255"/>
      <c r="D224" s="255"/>
      <c r="E224" s="255"/>
      <c r="F224" s="255"/>
    </row>
    <row r="225" spans="1:6">
      <c r="A225" s="253"/>
      <c r="C225" s="255"/>
      <c r="D225" s="255"/>
      <c r="E225" s="255"/>
      <c r="F225" s="255"/>
    </row>
    <row r="226" spans="1:6">
      <c r="A226" s="253"/>
      <c r="C226" s="255"/>
      <c r="D226" s="255"/>
      <c r="E226" s="255"/>
      <c r="F226" s="255"/>
    </row>
    <row r="227" spans="1:6">
      <c r="A227" s="253"/>
      <c r="C227" s="255"/>
      <c r="D227" s="255"/>
      <c r="E227" s="255"/>
      <c r="F227" s="255"/>
    </row>
    <row r="228" spans="1:6">
      <c r="A228" s="253"/>
      <c r="C228" s="255"/>
      <c r="D228" s="255"/>
      <c r="E228" s="255"/>
      <c r="F228" s="255"/>
    </row>
    <row r="229" spans="1:6">
      <c r="A229" s="253"/>
      <c r="C229" s="255"/>
      <c r="D229" s="255"/>
      <c r="E229" s="255"/>
      <c r="F229" s="255"/>
    </row>
    <row r="230" spans="1:6">
      <c r="A230" s="253"/>
      <c r="C230" s="255"/>
      <c r="D230" s="255"/>
      <c r="E230" s="255"/>
      <c r="F230" s="255"/>
    </row>
    <row r="231" spans="1:6">
      <c r="A231" s="253"/>
      <c r="C231" s="255"/>
      <c r="D231" s="255"/>
      <c r="E231" s="255"/>
      <c r="F231" s="255"/>
    </row>
    <row r="232" spans="1:6">
      <c r="A232" s="253"/>
      <c r="C232" s="255"/>
      <c r="D232" s="255"/>
      <c r="E232" s="255"/>
      <c r="F232" s="255"/>
    </row>
    <row r="233" spans="1:6">
      <c r="A233" s="253"/>
      <c r="C233" s="255"/>
      <c r="D233" s="255"/>
      <c r="E233" s="255"/>
      <c r="F233" s="255"/>
    </row>
    <row r="234" spans="1:6">
      <c r="A234" s="253"/>
      <c r="C234" s="255"/>
      <c r="D234" s="255"/>
      <c r="E234" s="255"/>
      <c r="F234" s="255"/>
    </row>
    <row r="235" spans="1:6">
      <c r="A235" s="253"/>
      <c r="C235" s="255"/>
      <c r="D235" s="255"/>
      <c r="E235" s="255"/>
      <c r="F235" s="255"/>
    </row>
    <row r="236" spans="1:6">
      <c r="A236" s="253"/>
      <c r="C236" s="255"/>
      <c r="D236" s="255"/>
      <c r="E236" s="255"/>
      <c r="F236" s="255"/>
    </row>
    <row r="237" spans="1:6">
      <c r="A237" s="253"/>
      <c r="C237" s="255"/>
      <c r="D237" s="255"/>
      <c r="E237" s="255"/>
      <c r="F237" s="255"/>
    </row>
    <row r="238" spans="1:6">
      <c r="A238" s="253"/>
      <c r="C238" s="255"/>
      <c r="D238" s="255"/>
      <c r="E238" s="255"/>
      <c r="F238" s="255"/>
    </row>
    <row r="239" spans="1:6">
      <c r="A239" s="253"/>
      <c r="C239" s="255"/>
      <c r="D239" s="255"/>
      <c r="E239" s="255"/>
      <c r="F239" s="255"/>
    </row>
    <row r="240" spans="1:6">
      <c r="A240" s="253"/>
      <c r="C240" s="255"/>
      <c r="D240" s="255"/>
      <c r="E240" s="255"/>
      <c r="F240" s="255"/>
    </row>
    <row r="241" spans="1:6">
      <c r="A241" s="253"/>
      <c r="C241" s="255"/>
      <c r="D241" s="255"/>
      <c r="E241" s="255"/>
      <c r="F241" s="255"/>
    </row>
    <row r="242" spans="1:6">
      <c r="A242" s="253"/>
      <c r="C242" s="255"/>
      <c r="D242" s="255"/>
      <c r="E242" s="255"/>
      <c r="F242" s="255"/>
    </row>
    <row r="243" spans="1:6">
      <c r="A243" s="253"/>
      <c r="C243" s="255"/>
      <c r="D243" s="255"/>
      <c r="E243" s="255"/>
      <c r="F243" s="255"/>
    </row>
    <row r="244" spans="1:6">
      <c r="A244" s="253"/>
      <c r="C244" s="255"/>
      <c r="D244" s="255"/>
      <c r="E244" s="255"/>
      <c r="F244" s="255"/>
    </row>
    <row r="245" spans="1:6">
      <c r="A245" s="253"/>
      <c r="C245" s="255"/>
      <c r="D245" s="255"/>
      <c r="E245" s="255"/>
      <c r="F245" s="255"/>
    </row>
    <row r="246" spans="1:6">
      <c r="A246" s="253"/>
      <c r="C246" s="255"/>
      <c r="D246" s="255"/>
      <c r="E246" s="255"/>
      <c r="F246" s="255"/>
    </row>
    <row r="247" spans="1:6">
      <c r="A247" s="253"/>
      <c r="C247" s="255"/>
      <c r="D247" s="255"/>
      <c r="E247" s="255"/>
      <c r="F247" s="255"/>
    </row>
    <row r="248" spans="1:6">
      <c r="A248" s="253"/>
      <c r="C248" s="255"/>
      <c r="D248" s="255"/>
      <c r="E248" s="255"/>
      <c r="F248" s="255"/>
    </row>
    <row r="249" spans="1:6">
      <c r="A249" s="253"/>
      <c r="C249" s="255"/>
      <c r="D249" s="255"/>
      <c r="E249" s="255"/>
      <c r="F249" s="255"/>
    </row>
    <row r="250" spans="1:6">
      <c r="A250" s="253"/>
      <c r="C250" s="255"/>
      <c r="D250" s="255"/>
      <c r="E250" s="255"/>
      <c r="F250" s="255"/>
    </row>
    <row r="251" spans="1:6">
      <c r="A251" s="253"/>
      <c r="C251" s="255"/>
      <c r="D251" s="255"/>
      <c r="E251" s="255"/>
      <c r="F251" s="255"/>
    </row>
    <row r="252" spans="1:6">
      <c r="A252" s="253"/>
      <c r="C252" s="255"/>
      <c r="D252" s="255"/>
      <c r="E252" s="255"/>
      <c r="F252" s="255"/>
    </row>
    <row r="253" spans="1:6">
      <c r="A253" s="253"/>
      <c r="C253" s="255"/>
      <c r="D253" s="255"/>
      <c r="E253" s="255"/>
      <c r="F253" s="255"/>
    </row>
    <row r="254" spans="1:6">
      <c r="A254" s="253"/>
      <c r="C254" s="255"/>
      <c r="D254" s="255"/>
      <c r="E254" s="255"/>
      <c r="F254" s="255"/>
    </row>
    <row r="255" spans="1:6">
      <c r="A255" s="253"/>
      <c r="C255" s="255"/>
      <c r="D255" s="255"/>
      <c r="E255" s="255"/>
      <c r="F255" s="255"/>
    </row>
    <row r="256" spans="1:6">
      <c r="A256" s="253"/>
      <c r="C256" s="255"/>
      <c r="D256" s="255"/>
      <c r="E256" s="255"/>
      <c r="F256" s="255"/>
    </row>
    <row r="257" spans="1:6">
      <c r="A257" s="253"/>
      <c r="C257" s="255"/>
      <c r="D257" s="255"/>
      <c r="E257" s="255"/>
      <c r="F257" s="255"/>
    </row>
    <row r="258" spans="1:6">
      <c r="A258" s="253"/>
      <c r="C258" s="255"/>
      <c r="D258" s="255"/>
      <c r="E258" s="255"/>
      <c r="F258" s="255"/>
    </row>
    <row r="259" spans="1:6">
      <c r="A259" s="253"/>
      <c r="C259" s="255"/>
      <c r="D259" s="255"/>
      <c r="E259" s="255"/>
      <c r="F259" s="255"/>
    </row>
    <row r="260" spans="1:6">
      <c r="A260" s="253"/>
      <c r="C260" s="255"/>
      <c r="D260" s="255"/>
      <c r="E260" s="255"/>
      <c r="F260" s="255"/>
    </row>
    <row r="261" spans="1:6">
      <c r="A261" s="253"/>
      <c r="C261" s="255"/>
      <c r="D261" s="255"/>
      <c r="E261" s="255"/>
      <c r="F261" s="255"/>
    </row>
    <row r="262" spans="1:6">
      <c r="A262" s="253"/>
      <c r="C262" s="255"/>
      <c r="D262" s="255"/>
      <c r="E262" s="255"/>
      <c r="F262" s="255"/>
    </row>
    <row r="263" spans="1:6">
      <c r="A263" s="253"/>
      <c r="C263" s="255"/>
      <c r="D263" s="255"/>
      <c r="E263" s="255"/>
      <c r="F263" s="255"/>
    </row>
    <row r="264" spans="1:6">
      <c r="A264" s="253"/>
      <c r="C264" s="255"/>
      <c r="D264" s="255"/>
      <c r="E264" s="255"/>
      <c r="F264" s="255"/>
    </row>
    <row r="265" spans="1:6">
      <c r="A265" s="253"/>
      <c r="C265" s="255"/>
      <c r="D265" s="255"/>
      <c r="E265" s="255"/>
      <c r="F265" s="255"/>
    </row>
    <row r="266" spans="1:6">
      <c r="A266" s="253"/>
      <c r="C266" s="255"/>
      <c r="D266" s="255"/>
      <c r="E266" s="255"/>
      <c r="F266" s="255"/>
    </row>
    <row r="267" spans="1:6">
      <c r="A267" s="253"/>
      <c r="C267" s="255"/>
      <c r="D267" s="255"/>
      <c r="E267" s="255"/>
      <c r="F267" s="255"/>
    </row>
    <row r="268" spans="1:6">
      <c r="A268" s="253"/>
      <c r="C268" s="255"/>
      <c r="D268" s="255"/>
      <c r="E268" s="255"/>
      <c r="F268" s="255"/>
    </row>
    <row r="269" spans="1:6">
      <c r="A269" s="253"/>
      <c r="C269" s="255"/>
      <c r="D269" s="255"/>
      <c r="E269" s="255"/>
      <c r="F269" s="255"/>
    </row>
    <row r="270" spans="1:6">
      <c r="A270" s="253"/>
      <c r="C270" s="255"/>
      <c r="D270" s="255"/>
      <c r="E270" s="255"/>
      <c r="F270" s="255"/>
    </row>
    <row r="271" spans="1:6">
      <c r="A271" s="253"/>
      <c r="C271" s="255"/>
      <c r="D271" s="255"/>
      <c r="E271" s="255"/>
      <c r="F271" s="255"/>
    </row>
    <row r="272" spans="1:6">
      <c r="A272" s="253"/>
      <c r="C272" s="255"/>
      <c r="D272" s="255"/>
      <c r="E272" s="255"/>
      <c r="F272" s="255"/>
    </row>
    <row r="273" spans="1:6">
      <c r="A273" s="253"/>
      <c r="C273" s="255"/>
      <c r="D273" s="255"/>
      <c r="E273" s="255"/>
      <c r="F273" s="255"/>
    </row>
    <row r="274" spans="1:6">
      <c r="A274" s="253"/>
      <c r="C274" s="255"/>
      <c r="D274" s="255"/>
      <c r="E274" s="255"/>
      <c r="F274" s="255"/>
    </row>
    <row r="275" spans="1:6">
      <c r="A275" s="253"/>
      <c r="C275" s="255"/>
      <c r="D275" s="255"/>
      <c r="E275" s="255"/>
      <c r="F275" s="255"/>
    </row>
    <row r="276" spans="1:6">
      <c r="A276" s="253"/>
      <c r="C276" s="255"/>
      <c r="D276" s="255"/>
      <c r="E276" s="255"/>
      <c r="F276" s="255"/>
    </row>
    <row r="277" spans="1:6">
      <c r="A277" s="253"/>
      <c r="C277" s="255"/>
      <c r="D277" s="255"/>
      <c r="E277" s="255"/>
      <c r="F277" s="255"/>
    </row>
    <row r="278" spans="1:6">
      <c r="A278" s="253"/>
      <c r="C278" s="255"/>
      <c r="D278" s="255"/>
      <c r="E278" s="255"/>
      <c r="F278" s="255"/>
    </row>
    <row r="279" spans="1:6">
      <c r="A279" s="253"/>
      <c r="C279" s="255"/>
      <c r="D279" s="255"/>
      <c r="E279" s="255"/>
      <c r="F279" s="255"/>
    </row>
    <row r="280" spans="1:6">
      <c r="A280" s="253"/>
      <c r="C280" s="255"/>
      <c r="D280" s="255"/>
      <c r="E280" s="255"/>
      <c r="F280" s="255"/>
    </row>
    <row r="281" spans="1:6">
      <c r="A281" s="253"/>
      <c r="C281" s="255"/>
      <c r="D281" s="255"/>
      <c r="E281" s="255"/>
      <c r="F281" s="255"/>
    </row>
    <row r="282" spans="1:6">
      <c r="A282" s="253"/>
      <c r="C282" s="255"/>
      <c r="D282" s="255"/>
      <c r="E282" s="255"/>
      <c r="F282" s="255"/>
    </row>
    <row r="283" spans="1:6">
      <c r="A283" s="253"/>
      <c r="C283" s="255"/>
      <c r="D283" s="255"/>
      <c r="E283" s="255"/>
      <c r="F283" s="255"/>
    </row>
    <row r="284" spans="1:6">
      <c r="A284" s="253"/>
      <c r="C284" s="255"/>
      <c r="D284" s="255"/>
      <c r="E284" s="255"/>
      <c r="F284" s="255"/>
    </row>
    <row r="285" spans="1:6">
      <c r="A285" s="253"/>
      <c r="C285" s="255"/>
      <c r="D285" s="255"/>
      <c r="E285" s="255"/>
      <c r="F285" s="255"/>
    </row>
    <row r="286" spans="1:6">
      <c r="A286" s="253"/>
      <c r="C286" s="255"/>
      <c r="D286" s="255"/>
      <c r="E286" s="255"/>
      <c r="F286" s="255"/>
    </row>
    <row r="287" spans="1:6">
      <c r="A287" s="253"/>
      <c r="C287" s="255"/>
      <c r="D287" s="255"/>
      <c r="E287" s="255"/>
      <c r="F287" s="255"/>
    </row>
    <row r="288" spans="1:6">
      <c r="A288" s="253"/>
      <c r="C288" s="255"/>
      <c r="D288" s="255"/>
      <c r="E288" s="255"/>
      <c r="F288" s="255"/>
    </row>
    <row r="289" spans="1:6">
      <c r="A289" s="253"/>
      <c r="C289" s="255"/>
      <c r="D289" s="255"/>
      <c r="E289" s="255"/>
      <c r="F289" s="255"/>
    </row>
    <row r="290" spans="1:6">
      <c r="A290" s="253"/>
      <c r="C290" s="255"/>
      <c r="D290" s="255"/>
      <c r="E290" s="255"/>
      <c r="F290" s="255"/>
    </row>
    <row r="291" spans="1:6">
      <c r="A291" s="253"/>
      <c r="C291" s="255"/>
      <c r="D291" s="255"/>
      <c r="E291" s="255"/>
      <c r="F291" s="255"/>
    </row>
    <row r="292" spans="1:6">
      <c r="A292" s="253"/>
      <c r="C292" s="255"/>
      <c r="D292" s="255"/>
      <c r="E292" s="255"/>
      <c r="F292" s="255"/>
    </row>
    <row r="293" spans="1:6">
      <c r="A293" s="253"/>
      <c r="C293" s="255"/>
      <c r="D293" s="255"/>
      <c r="E293" s="255"/>
      <c r="F293" s="255"/>
    </row>
    <row r="294" spans="1:6">
      <c r="A294" s="253"/>
      <c r="C294" s="255"/>
      <c r="D294" s="255"/>
      <c r="E294" s="255"/>
      <c r="F294" s="255"/>
    </row>
    <row r="295" spans="1:6">
      <c r="A295" s="253"/>
      <c r="C295" s="255"/>
      <c r="D295" s="255"/>
      <c r="E295" s="255"/>
      <c r="F295" s="255"/>
    </row>
    <row r="296" spans="1:6">
      <c r="A296" s="253"/>
      <c r="C296" s="255"/>
      <c r="D296" s="255"/>
      <c r="E296" s="255"/>
      <c r="F296" s="255"/>
    </row>
    <row r="297" spans="1:6">
      <c r="A297" s="253"/>
      <c r="C297" s="255"/>
      <c r="D297" s="255"/>
      <c r="E297" s="255"/>
      <c r="F297" s="255"/>
    </row>
    <row r="298" spans="1:6">
      <c r="A298" s="253"/>
      <c r="C298" s="255"/>
      <c r="D298" s="255"/>
      <c r="E298" s="255"/>
      <c r="F298" s="255"/>
    </row>
    <row r="299" spans="1:6">
      <c r="A299" s="253"/>
      <c r="C299" s="255"/>
      <c r="D299" s="255"/>
      <c r="E299" s="255"/>
      <c r="F299" s="255"/>
    </row>
    <row r="300" spans="1:6">
      <c r="A300" s="253"/>
      <c r="C300" s="255"/>
      <c r="D300" s="255"/>
      <c r="E300" s="255"/>
      <c r="F300" s="255"/>
    </row>
    <row r="301" spans="1:6">
      <c r="A301" s="253"/>
      <c r="C301" s="255"/>
      <c r="D301" s="255"/>
      <c r="E301" s="255"/>
      <c r="F301" s="255"/>
    </row>
    <row r="302" spans="1:6">
      <c r="A302" s="253"/>
      <c r="C302" s="255"/>
      <c r="D302" s="255"/>
      <c r="E302" s="255"/>
      <c r="F302" s="255"/>
    </row>
    <row r="303" spans="1:6">
      <c r="A303" s="253"/>
      <c r="C303" s="255"/>
      <c r="D303" s="255"/>
      <c r="E303" s="255"/>
      <c r="F303" s="255"/>
    </row>
    <row r="304" spans="1:6">
      <c r="A304" s="253"/>
      <c r="C304" s="255"/>
      <c r="D304" s="255"/>
      <c r="E304" s="255"/>
      <c r="F304" s="255"/>
    </row>
    <row r="305" spans="1:6">
      <c r="A305" s="253"/>
      <c r="C305" s="255"/>
      <c r="D305" s="255"/>
      <c r="E305" s="255"/>
      <c r="F305" s="255"/>
    </row>
    <row r="306" spans="1:6">
      <c r="A306" s="253"/>
      <c r="C306" s="255"/>
      <c r="D306" s="255"/>
      <c r="E306" s="255"/>
      <c r="F306" s="255"/>
    </row>
    <row r="307" spans="1:6">
      <c r="A307" s="253"/>
      <c r="C307" s="255"/>
      <c r="D307" s="255"/>
      <c r="E307" s="255"/>
      <c r="F307" s="255"/>
    </row>
    <row r="308" spans="1:6">
      <c r="A308" s="253"/>
      <c r="C308" s="255"/>
      <c r="D308" s="255"/>
      <c r="E308" s="255"/>
      <c r="F308" s="255"/>
    </row>
    <row r="309" spans="1:6">
      <c r="A309" s="253"/>
      <c r="C309" s="255"/>
      <c r="D309" s="255"/>
      <c r="E309" s="255"/>
      <c r="F309" s="255"/>
    </row>
    <row r="310" spans="1:6">
      <c r="A310" s="253"/>
      <c r="C310" s="255"/>
      <c r="D310" s="255"/>
      <c r="E310" s="255"/>
      <c r="F310" s="255"/>
    </row>
    <row r="311" spans="1:6">
      <c r="A311" s="253"/>
      <c r="C311" s="255"/>
      <c r="D311" s="255"/>
      <c r="E311" s="255"/>
      <c r="F311" s="255"/>
    </row>
    <row r="312" spans="1:6">
      <c r="A312" s="253"/>
      <c r="C312" s="255"/>
      <c r="D312" s="255"/>
      <c r="E312" s="255"/>
      <c r="F312" s="255"/>
    </row>
    <row r="313" spans="1:6">
      <c r="A313" s="253"/>
      <c r="C313" s="255"/>
      <c r="D313" s="255"/>
      <c r="E313" s="255"/>
      <c r="F313" s="255"/>
    </row>
    <row r="314" spans="1:6">
      <c r="A314" s="253"/>
      <c r="C314" s="255"/>
      <c r="D314" s="255"/>
      <c r="E314" s="255"/>
      <c r="F314" s="255"/>
    </row>
    <row r="315" spans="1:6">
      <c r="A315" s="253"/>
      <c r="C315" s="255"/>
      <c r="D315" s="255"/>
      <c r="E315" s="255"/>
      <c r="F315" s="255"/>
    </row>
    <row r="316" spans="1:6">
      <c r="A316" s="253"/>
      <c r="C316" s="255"/>
      <c r="D316" s="255"/>
      <c r="E316" s="255"/>
      <c r="F316" s="255"/>
    </row>
    <row r="317" spans="1:6">
      <c r="A317" s="253"/>
      <c r="C317" s="255"/>
      <c r="D317" s="255"/>
      <c r="E317" s="255"/>
      <c r="F317" s="255"/>
    </row>
    <row r="318" spans="1:6">
      <c r="A318" s="253"/>
      <c r="C318" s="255"/>
      <c r="D318" s="255"/>
      <c r="E318" s="255"/>
      <c r="F318" s="255"/>
    </row>
    <row r="319" spans="1:6">
      <c r="A319" s="253"/>
      <c r="C319" s="255"/>
      <c r="D319" s="255"/>
      <c r="E319" s="255"/>
      <c r="F319" s="255"/>
    </row>
    <row r="320" spans="1:6">
      <c r="A320" s="253"/>
      <c r="C320" s="255"/>
      <c r="D320" s="255"/>
      <c r="E320" s="255"/>
      <c r="F320" s="255"/>
    </row>
    <row r="321" spans="1:6">
      <c r="A321" s="253"/>
      <c r="C321" s="255"/>
      <c r="D321" s="255"/>
      <c r="E321" s="255"/>
      <c r="F321" s="255"/>
    </row>
    <row r="322" spans="1:6">
      <c r="A322" s="253"/>
      <c r="C322" s="255"/>
      <c r="D322" s="255"/>
      <c r="E322" s="255"/>
      <c r="F322" s="255"/>
    </row>
    <row r="323" spans="1:6">
      <c r="A323" s="253"/>
      <c r="C323" s="255"/>
      <c r="D323" s="255"/>
      <c r="E323" s="255"/>
      <c r="F323" s="255"/>
    </row>
    <row r="324" spans="1:6">
      <c r="A324" s="253"/>
      <c r="C324" s="255"/>
      <c r="D324" s="255"/>
      <c r="E324" s="255"/>
      <c r="F324" s="255"/>
    </row>
    <row r="325" spans="1:6">
      <c r="A325" s="253"/>
      <c r="C325" s="255"/>
      <c r="D325" s="255"/>
      <c r="E325" s="255"/>
      <c r="F325" s="255"/>
    </row>
    <row r="326" spans="1:6">
      <c r="A326" s="253"/>
      <c r="C326" s="255"/>
      <c r="D326" s="255"/>
      <c r="E326" s="255"/>
      <c r="F326" s="255"/>
    </row>
    <row r="327" spans="1:6">
      <c r="A327" s="253"/>
      <c r="C327" s="255"/>
      <c r="D327" s="255"/>
      <c r="E327" s="255"/>
      <c r="F327" s="255"/>
    </row>
    <row r="328" spans="1:6">
      <c r="A328" s="253"/>
      <c r="C328" s="255"/>
      <c r="D328" s="255"/>
      <c r="E328" s="255"/>
      <c r="F328" s="255"/>
    </row>
    <row r="329" spans="1:6">
      <c r="A329" s="253"/>
      <c r="C329" s="255"/>
      <c r="D329" s="255"/>
      <c r="E329" s="255"/>
      <c r="F329" s="255"/>
    </row>
    <row r="330" spans="1:6">
      <c r="A330" s="253"/>
      <c r="C330" s="255"/>
      <c r="D330" s="255"/>
      <c r="E330" s="255"/>
      <c r="F330" s="255"/>
    </row>
    <row r="331" spans="1:6">
      <c r="A331" s="253"/>
      <c r="C331" s="255"/>
      <c r="D331" s="255"/>
      <c r="E331" s="255"/>
      <c r="F331" s="255"/>
    </row>
    <row r="332" spans="1:6">
      <c r="A332" s="253"/>
      <c r="C332" s="255"/>
      <c r="D332" s="255"/>
      <c r="E332" s="255"/>
      <c r="F332" s="255"/>
    </row>
    <row r="333" spans="1:6">
      <c r="A333" s="253"/>
      <c r="C333" s="255"/>
      <c r="D333" s="255"/>
      <c r="E333" s="255"/>
      <c r="F333" s="255"/>
    </row>
    <row r="334" spans="1:6">
      <c r="A334" s="253"/>
      <c r="C334" s="255"/>
      <c r="D334" s="255"/>
      <c r="E334" s="255"/>
      <c r="F334" s="255"/>
    </row>
    <row r="335" spans="1:6">
      <c r="A335" s="253"/>
      <c r="C335" s="255"/>
      <c r="D335" s="255"/>
      <c r="E335" s="255"/>
      <c r="F335" s="255"/>
    </row>
    <row r="336" spans="1:6">
      <c r="A336" s="253"/>
      <c r="C336" s="255"/>
      <c r="D336" s="255"/>
      <c r="E336" s="255"/>
      <c r="F336" s="255"/>
    </row>
    <row r="337" spans="1:6">
      <c r="A337" s="253"/>
      <c r="C337" s="255"/>
      <c r="D337" s="255"/>
      <c r="E337" s="255"/>
      <c r="F337" s="255"/>
    </row>
    <row r="338" spans="1:6">
      <c r="A338" s="253"/>
      <c r="C338" s="255"/>
      <c r="D338" s="255"/>
      <c r="E338" s="255"/>
      <c r="F338" s="255"/>
    </row>
    <row r="339" spans="1:6">
      <c r="A339" s="253"/>
      <c r="C339" s="255"/>
      <c r="D339" s="255"/>
      <c r="E339" s="255"/>
      <c r="F339" s="255"/>
    </row>
    <row r="340" spans="1:6">
      <c r="A340" s="253"/>
      <c r="C340" s="255"/>
      <c r="D340" s="255"/>
      <c r="E340" s="255"/>
      <c r="F340" s="255"/>
    </row>
    <row r="341" spans="1:6">
      <c r="A341" s="253"/>
      <c r="C341" s="255"/>
      <c r="D341" s="255"/>
      <c r="E341" s="255"/>
      <c r="F341" s="255"/>
    </row>
    <row r="342" spans="1:6">
      <c r="A342" s="253"/>
      <c r="C342" s="255"/>
      <c r="D342" s="255"/>
      <c r="E342" s="255"/>
      <c r="F342" s="255"/>
    </row>
    <row r="343" spans="1:6">
      <c r="A343" s="253"/>
      <c r="C343" s="255"/>
      <c r="D343" s="255"/>
      <c r="E343" s="255"/>
      <c r="F343" s="255"/>
    </row>
    <row r="344" spans="1:6">
      <c r="A344" s="253"/>
      <c r="C344" s="255"/>
      <c r="D344" s="255"/>
      <c r="E344" s="255"/>
      <c r="F344" s="255"/>
    </row>
    <row r="345" spans="1:6">
      <c r="A345" s="253"/>
      <c r="C345" s="255"/>
      <c r="D345" s="255"/>
      <c r="E345" s="255"/>
      <c r="F345" s="255"/>
    </row>
    <row r="346" spans="1:6">
      <c r="A346" s="253"/>
      <c r="C346" s="255"/>
      <c r="D346" s="255"/>
      <c r="E346" s="255"/>
      <c r="F346" s="255"/>
    </row>
    <row r="347" spans="1:6">
      <c r="A347" s="253"/>
      <c r="C347" s="255"/>
      <c r="D347" s="255"/>
      <c r="E347" s="255"/>
      <c r="F347" s="255"/>
    </row>
    <row r="348" spans="1:6">
      <c r="A348" s="253"/>
      <c r="C348" s="255"/>
      <c r="D348" s="255"/>
      <c r="E348" s="255"/>
      <c r="F348" s="255"/>
    </row>
    <row r="349" spans="1:6">
      <c r="A349" s="253"/>
      <c r="C349" s="255"/>
      <c r="D349" s="255"/>
      <c r="E349" s="255"/>
      <c r="F349" s="255"/>
    </row>
    <row r="350" spans="1:6">
      <c r="A350" s="253"/>
      <c r="C350" s="255"/>
      <c r="D350" s="255"/>
      <c r="E350" s="255"/>
      <c r="F350" s="255"/>
    </row>
    <row r="351" spans="1:6">
      <c r="A351" s="253"/>
      <c r="C351" s="255"/>
      <c r="D351" s="255"/>
      <c r="E351" s="255"/>
      <c r="F351" s="255"/>
    </row>
    <row r="352" spans="1:6">
      <c r="A352" s="253"/>
      <c r="C352" s="255"/>
      <c r="D352" s="255"/>
      <c r="E352" s="255"/>
      <c r="F352" s="255"/>
    </row>
    <row r="353" spans="1:6">
      <c r="A353" s="253"/>
      <c r="C353" s="255"/>
      <c r="D353" s="255"/>
      <c r="E353" s="255"/>
      <c r="F353" s="255"/>
    </row>
    <row r="354" spans="1:6">
      <c r="A354" s="253"/>
      <c r="C354" s="255"/>
      <c r="D354" s="255"/>
      <c r="E354" s="255"/>
      <c r="F354" s="255"/>
    </row>
    <row r="355" spans="1:6">
      <c r="A355" s="253"/>
      <c r="C355" s="255"/>
      <c r="D355" s="255"/>
      <c r="E355" s="255"/>
      <c r="F355" s="255"/>
    </row>
    <row r="356" spans="1:6">
      <c r="A356" s="253"/>
      <c r="C356" s="255"/>
      <c r="D356" s="255"/>
      <c r="E356" s="255"/>
      <c r="F356" s="255"/>
    </row>
    <row r="357" spans="1:6">
      <c r="A357" s="253"/>
      <c r="C357" s="255"/>
      <c r="D357" s="255"/>
      <c r="E357" s="255"/>
      <c r="F357" s="255"/>
    </row>
    <row r="358" spans="1:6">
      <c r="A358" s="253"/>
      <c r="C358" s="255"/>
      <c r="D358" s="255"/>
      <c r="E358" s="255"/>
      <c r="F358" s="255"/>
    </row>
    <row r="359" spans="1:6">
      <c r="A359" s="253"/>
      <c r="C359" s="255"/>
      <c r="D359" s="255"/>
      <c r="E359" s="255"/>
      <c r="F359" s="255"/>
    </row>
    <row r="360" spans="1:6">
      <c r="A360" s="253"/>
      <c r="C360" s="255"/>
      <c r="D360" s="255"/>
      <c r="E360" s="255"/>
      <c r="F360" s="255"/>
    </row>
    <row r="361" spans="1:6">
      <c r="A361" s="253"/>
      <c r="C361" s="255"/>
      <c r="D361" s="255"/>
      <c r="E361" s="255"/>
      <c r="F361" s="255"/>
    </row>
    <row r="362" spans="1:6">
      <c r="A362" s="253"/>
      <c r="C362" s="255"/>
      <c r="D362" s="255"/>
      <c r="E362" s="255"/>
      <c r="F362" s="255"/>
    </row>
    <row r="363" spans="1:6">
      <c r="A363" s="253"/>
      <c r="C363" s="255"/>
      <c r="D363" s="255"/>
      <c r="E363" s="255"/>
      <c r="F363" s="255"/>
    </row>
    <row r="364" spans="1:6">
      <c r="A364" s="253"/>
      <c r="C364" s="255"/>
      <c r="D364" s="255"/>
      <c r="E364" s="255"/>
      <c r="F364" s="255"/>
    </row>
    <row r="365" spans="1:6">
      <c r="A365" s="253"/>
      <c r="C365" s="255"/>
      <c r="D365" s="255"/>
      <c r="E365" s="255"/>
      <c r="F365" s="255"/>
    </row>
    <row r="366" spans="1:6">
      <c r="A366" s="253"/>
      <c r="C366" s="255"/>
      <c r="D366" s="255"/>
      <c r="E366" s="255"/>
      <c r="F366" s="255"/>
    </row>
    <row r="367" spans="1:6">
      <c r="A367" s="253"/>
      <c r="C367" s="255"/>
      <c r="D367" s="255"/>
      <c r="E367" s="255"/>
      <c r="F367" s="255"/>
    </row>
    <row r="368" spans="1:6">
      <c r="A368" s="253"/>
      <c r="C368" s="255"/>
      <c r="D368" s="255"/>
      <c r="E368" s="255"/>
      <c r="F368" s="255"/>
    </row>
    <row r="369" spans="1:6">
      <c r="A369" s="253"/>
      <c r="C369" s="255"/>
      <c r="D369" s="255"/>
      <c r="E369" s="255"/>
      <c r="F369" s="255"/>
    </row>
    <row r="370" spans="1:6">
      <c r="A370" s="253"/>
      <c r="C370" s="255"/>
      <c r="D370" s="255"/>
      <c r="E370" s="255"/>
      <c r="F370" s="255"/>
    </row>
    <row r="371" spans="1:6">
      <c r="A371" s="253"/>
      <c r="C371" s="255"/>
      <c r="D371" s="255"/>
      <c r="E371" s="255"/>
      <c r="F371" s="255"/>
    </row>
    <row r="372" spans="1:6">
      <c r="A372" s="253"/>
      <c r="C372" s="255"/>
      <c r="D372" s="255"/>
      <c r="E372" s="255"/>
      <c r="F372" s="255"/>
    </row>
    <row r="373" spans="1:6">
      <c r="A373" s="253"/>
      <c r="C373" s="255"/>
      <c r="D373" s="255"/>
      <c r="E373" s="255"/>
      <c r="F373" s="255"/>
    </row>
    <row r="374" spans="1:6">
      <c r="A374" s="253"/>
      <c r="C374" s="255"/>
      <c r="D374" s="255"/>
      <c r="E374" s="255"/>
      <c r="F374" s="255"/>
    </row>
    <row r="375" spans="1:6">
      <c r="A375" s="253"/>
      <c r="C375" s="255"/>
      <c r="D375" s="255"/>
      <c r="E375" s="255"/>
      <c r="F375" s="255"/>
    </row>
    <row r="376" spans="1:6">
      <c r="A376" s="253"/>
      <c r="C376" s="255"/>
      <c r="D376" s="255"/>
      <c r="E376" s="255"/>
      <c r="F376" s="255"/>
    </row>
    <row r="377" spans="1:6">
      <c r="A377" s="253"/>
      <c r="C377" s="255"/>
      <c r="D377" s="255"/>
      <c r="E377" s="255"/>
      <c r="F377" s="255"/>
    </row>
    <row r="378" spans="1:6">
      <c r="A378" s="253"/>
      <c r="C378" s="255"/>
      <c r="D378" s="255"/>
      <c r="E378" s="255"/>
      <c r="F378" s="255"/>
    </row>
    <row r="379" spans="1:6">
      <c r="A379" s="253"/>
      <c r="C379" s="255"/>
      <c r="D379" s="255"/>
      <c r="E379" s="255"/>
      <c r="F379" s="255"/>
    </row>
    <row r="380" spans="1:6">
      <c r="A380" s="253"/>
      <c r="C380" s="255"/>
      <c r="D380" s="255"/>
      <c r="E380" s="255"/>
      <c r="F380" s="255"/>
    </row>
    <row r="381" spans="1:6">
      <c r="A381" s="253"/>
      <c r="C381" s="255"/>
      <c r="D381" s="255"/>
      <c r="E381" s="255"/>
      <c r="F381" s="255"/>
    </row>
    <row r="382" spans="1:6">
      <c r="A382" s="253"/>
      <c r="C382" s="255"/>
      <c r="D382" s="255"/>
      <c r="E382" s="255"/>
      <c r="F382" s="255"/>
    </row>
    <row r="383" spans="1:6">
      <c r="A383" s="253"/>
      <c r="C383" s="255"/>
      <c r="D383" s="255"/>
      <c r="E383" s="255"/>
      <c r="F383" s="255"/>
    </row>
    <row r="384" spans="1:6">
      <c r="A384" s="253"/>
      <c r="C384" s="255"/>
      <c r="D384" s="255"/>
      <c r="E384" s="255"/>
      <c r="F384" s="255"/>
    </row>
    <row r="385" spans="1:6">
      <c r="A385" s="253"/>
      <c r="C385" s="255"/>
      <c r="D385" s="255"/>
      <c r="E385" s="255"/>
      <c r="F385" s="255"/>
    </row>
    <row r="386" spans="1:6">
      <c r="A386" s="253"/>
      <c r="C386" s="255"/>
      <c r="D386" s="255"/>
      <c r="E386" s="255"/>
      <c r="F386" s="255"/>
    </row>
    <row r="387" spans="1:6">
      <c r="A387" s="253"/>
      <c r="C387" s="255"/>
      <c r="D387" s="255"/>
      <c r="E387" s="255"/>
      <c r="F387" s="255"/>
    </row>
    <row r="388" spans="1:6">
      <c r="A388" s="253"/>
      <c r="C388" s="255"/>
      <c r="D388" s="255"/>
      <c r="E388" s="255"/>
      <c r="F388" s="255"/>
    </row>
    <row r="389" spans="1:6">
      <c r="A389" s="253"/>
      <c r="C389" s="255"/>
      <c r="D389" s="255"/>
      <c r="E389" s="255"/>
      <c r="F389" s="255"/>
    </row>
    <row r="390" spans="1:6">
      <c r="A390" s="253"/>
      <c r="C390" s="255"/>
      <c r="D390" s="255"/>
      <c r="E390" s="255"/>
      <c r="F390" s="255"/>
    </row>
    <row r="391" spans="1:6">
      <c r="A391" s="253"/>
      <c r="C391" s="255"/>
      <c r="D391" s="255"/>
      <c r="E391" s="255"/>
      <c r="F391" s="255"/>
    </row>
    <row r="392" spans="1:6">
      <c r="A392" s="253"/>
      <c r="C392" s="255"/>
      <c r="D392" s="255"/>
      <c r="E392" s="255"/>
      <c r="F392" s="255"/>
    </row>
    <row r="393" spans="1:6">
      <c r="A393" s="253"/>
      <c r="C393" s="255"/>
      <c r="D393" s="255"/>
      <c r="E393" s="255"/>
      <c r="F393" s="255"/>
    </row>
    <row r="394" spans="1:6">
      <c r="A394" s="253"/>
      <c r="C394" s="255"/>
      <c r="D394" s="255"/>
      <c r="E394" s="255"/>
      <c r="F394" s="255"/>
    </row>
    <row r="395" spans="1:6">
      <c r="A395" s="253"/>
      <c r="C395" s="255"/>
      <c r="D395" s="255"/>
      <c r="E395" s="255"/>
      <c r="F395" s="255"/>
    </row>
    <row r="396" spans="1:6">
      <c r="A396" s="253"/>
      <c r="C396" s="255"/>
      <c r="D396" s="255"/>
      <c r="E396" s="255"/>
      <c r="F396" s="255"/>
    </row>
    <row r="397" spans="1:6">
      <c r="A397" s="253"/>
      <c r="C397" s="255"/>
      <c r="D397" s="255"/>
      <c r="E397" s="255"/>
      <c r="F397" s="255"/>
    </row>
    <row r="398" spans="1:6">
      <c r="A398" s="253"/>
      <c r="C398" s="255"/>
      <c r="D398" s="255"/>
      <c r="E398" s="255"/>
      <c r="F398" s="255"/>
    </row>
    <row r="399" spans="1:6">
      <c r="A399" s="253"/>
      <c r="C399" s="255"/>
      <c r="D399" s="255"/>
      <c r="E399" s="255"/>
      <c r="F399" s="255"/>
    </row>
    <row r="400" spans="1:6">
      <c r="A400" s="253"/>
      <c r="C400" s="255"/>
      <c r="D400" s="255"/>
      <c r="E400" s="255"/>
      <c r="F400" s="255"/>
    </row>
    <row r="401" spans="1:6">
      <c r="A401" s="253"/>
      <c r="C401" s="255"/>
      <c r="D401" s="255"/>
      <c r="E401" s="255"/>
      <c r="F401" s="255"/>
    </row>
    <row r="402" spans="1:6">
      <c r="A402" s="253"/>
      <c r="C402" s="255"/>
      <c r="D402" s="255"/>
      <c r="E402" s="255"/>
      <c r="F402" s="255"/>
    </row>
    <row r="403" spans="1:6">
      <c r="A403" s="253"/>
      <c r="C403" s="255"/>
      <c r="D403" s="255"/>
      <c r="E403" s="255"/>
      <c r="F403" s="255"/>
    </row>
    <row r="404" spans="1:6">
      <c r="A404" s="253"/>
      <c r="C404" s="255"/>
      <c r="D404" s="255"/>
      <c r="E404" s="255"/>
      <c r="F404" s="255"/>
    </row>
    <row r="405" spans="1:6">
      <c r="A405" s="253"/>
      <c r="C405" s="255"/>
      <c r="D405" s="255"/>
      <c r="E405" s="255"/>
      <c r="F405" s="255"/>
    </row>
    <row r="406" spans="1:6">
      <c r="A406" s="253"/>
      <c r="C406" s="255"/>
      <c r="D406" s="255"/>
      <c r="E406" s="255"/>
      <c r="F406" s="255"/>
    </row>
    <row r="407" spans="1:6">
      <c r="A407" s="253"/>
      <c r="C407" s="255"/>
      <c r="D407" s="255"/>
      <c r="E407" s="255"/>
      <c r="F407" s="255"/>
    </row>
    <row r="408" spans="1:6">
      <c r="A408" s="253"/>
      <c r="C408" s="255"/>
      <c r="D408" s="255"/>
      <c r="E408" s="255"/>
      <c r="F408" s="255"/>
    </row>
    <row r="409" spans="1:6">
      <c r="A409" s="253"/>
      <c r="C409" s="255"/>
      <c r="D409" s="255"/>
      <c r="E409" s="255"/>
      <c r="F409" s="255"/>
    </row>
    <row r="410" spans="1:6">
      <c r="A410" s="253"/>
      <c r="C410" s="255"/>
      <c r="D410" s="255"/>
      <c r="E410" s="255"/>
      <c r="F410" s="255"/>
    </row>
    <row r="411" spans="1:6">
      <c r="A411" s="253"/>
      <c r="C411" s="255"/>
      <c r="D411" s="255"/>
      <c r="E411" s="255"/>
      <c r="F411" s="255"/>
    </row>
    <row r="412" spans="1:6">
      <c r="A412" s="253"/>
      <c r="C412" s="255"/>
      <c r="D412" s="255"/>
      <c r="E412" s="255"/>
      <c r="F412" s="255"/>
    </row>
    <row r="413" spans="1:6">
      <c r="A413" s="253"/>
      <c r="C413" s="255"/>
      <c r="D413" s="255"/>
      <c r="E413" s="255"/>
      <c r="F413" s="255"/>
    </row>
    <row r="414" spans="1:6">
      <c r="A414" s="253"/>
      <c r="C414" s="255"/>
      <c r="D414" s="255"/>
      <c r="E414" s="255"/>
      <c r="F414" s="255"/>
    </row>
    <row r="415" spans="1:6">
      <c r="A415" s="253"/>
      <c r="C415" s="255"/>
      <c r="D415" s="255"/>
      <c r="E415" s="255"/>
      <c r="F415" s="255"/>
    </row>
    <row r="416" spans="1:6">
      <c r="A416" s="253"/>
      <c r="C416" s="255"/>
      <c r="D416" s="255"/>
      <c r="E416" s="255"/>
      <c r="F416" s="255"/>
    </row>
    <row r="417" spans="1:6">
      <c r="A417" s="253"/>
      <c r="C417" s="255"/>
      <c r="D417" s="255"/>
      <c r="E417" s="255"/>
      <c r="F417" s="255"/>
    </row>
    <row r="418" spans="1:6">
      <c r="A418" s="253"/>
      <c r="C418" s="255"/>
      <c r="D418" s="255"/>
      <c r="E418" s="255"/>
      <c r="F418" s="255"/>
    </row>
    <row r="419" spans="1:6">
      <c r="A419" s="253"/>
      <c r="C419" s="255"/>
      <c r="D419" s="255"/>
      <c r="E419" s="255"/>
      <c r="F419" s="255"/>
    </row>
    <row r="420" spans="1:6">
      <c r="A420" s="253"/>
      <c r="C420" s="255"/>
      <c r="D420" s="255"/>
      <c r="E420" s="255"/>
      <c r="F420" s="255"/>
    </row>
    <row r="421" spans="1:6">
      <c r="A421" s="253"/>
      <c r="C421" s="255"/>
      <c r="D421" s="255"/>
      <c r="E421" s="255"/>
      <c r="F421" s="255"/>
    </row>
    <row r="422" spans="1:6">
      <c r="A422" s="253"/>
      <c r="C422" s="255"/>
      <c r="D422" s="255"/>
      <c r="E422" s="255"/>
      <c r="F422" s="255"/>
    </row>
    <row r="423" spans="1:6">
      <c r="A423" s="253"/>
      <c r="C423" s="255"/>
      <c r="D423" s="255"/>
      <c r="E423" s="255"/>
      <c r="F423" s="255"/>
    </row>
    <row r="424" spans="1:6">
      <c r="A424" s="253"/>
      <c r="C424" s="255"/>
      <c r="D424" s="255"/>
      <c r="E424" s="255"/>
      <c r="F424" s="255"/>
    </row>
    <row r="425" spans="1:6">
      <c r="A425" s="253"/>
      <c r="C425" s="255"/>
      <c r="D425" s="255"/>
      <c r="E425" s="255"/>
      <c r="F425" s="255"/>
    </row>
    <row r="426" spans="1:6">
      <c r="A426" s="253"/>
      <c r="C426" s="255"/>
      <c r="D426" s="255"/>
      <c r="E426" s="255"/>
      <c r="F426" s="255"/>
    </row>
    <row r="427" spans="1:6">
      <c r="A427" s="253"/>
      <c r="C427" s="255"/>
      <c r="D427" s="255"/>
      <c r="E427" s="255"/>
      <c r="F427" s="255"/>
    </row>
    <row r="428" spans="1:6">
      <c r="A428" s="253"/>
      <c r="C428" s="255"/>
      <c r="D428" s="255"/>
      <c r="E428" s="255"/>
      <c r="F428" s="255"/>
    </row>
    <row r="429" spans="1:6">
      <c r="A429" s="253"/>
      <c r="C429" s="255"/>
      <c r="D429" s="255"/>
      <c r="E429" s="255"/>
      <c r="F429" s="255"/>
    </row>
    <row r="430" spans="1:6">
      <c r="A430" s="253"/>
      <c r="C430" s="255"/>
      <c r="D430" s="255"/>
      <c r="E430" s="255"/>
      <c r="F430" s="255"/>
    </row>
    <row r="431" spans="1:6">
      <c r="A431" s="253"/>
      <c r="C431" s="255"/>
      <c r="D431" s="255"/>
      <c r="E431" s="255"/>
      <c r="F431" s="255"/>
    </row>
    <row r="432" spans="1:6">
      <c r="A432" s="253"/>
      <c r="C432" s="255"/>
      <c r="D432" s="255"/>
      <c r="E432" s="255"/>
      <c r="F432" s="255"/>
    </row>
    <row r="433" spans="1:6">
      <c r="A433" s="253"/>
      <c r="C433" s="255"/>
      <c r="D433" s="255"/>
      <c r="E433" s="255"/>
      <c r="F433" s="255"/>
    </row>
    <row r="434" spans="1:6">
      <c r="A434" s="253"/>
      <c r="C434" s="255"/>
      <c r="D434" s="255"/>
      <c r="E434" s="255"/>
      <c r="F434" s="255"/>
    </row>
    <row r="435" spans="1:6">
      <c r="A435" s="253"/>
      <c r="C435" s="255"/>
      <c r="D435" s="255"/>
      <c r="E435" s="255"/>
      <c r="F435" s="255"/>
    </row>
    <row r="436" spans="1:6">
      <c r="A436" s="253"/>
      <c r="C436" s="255"/>
      <c r="D436" s="255"/>
      <c r="E436" s="255"/>
      <c r="F436" s="255"/>
    </row>
    <row r="437" spans="1:6">
      <c r="A437" s="253"/>
      <c r="C437" s="255"/>
      <c r="D437" s="255"/>
      <c r="E437" s="255"/>
      <c r="F437" s="255"/>
    </row>
    <row r="438" spans="1:6">
      <c r="A438" s="253"/>
      <c r="C438" s="255"/>
      <c r="D438" s="255"/>
      <c r="E438" s="255"/>
      <c r="F438" s="255"/>
    </row>
    <row r="439" spans="1:6">
      <c r="A439" s="253"/>
      <c r="C439" s="255"/>
      <c r="D439" s="255"/>
      <c r="E439" s="255"/>
      <c r="F439" s="255"/>
    </row>
    <row r="440" spans="1:6">
      <c r="A440" s="253"/>
      <c r="C440" s="255"/>
      <c r="D440" s="255"/>
      <c r="E440" s="255"/>
      <c r="F440" s="255"/>
    </row>
    <row r="441" spans="1:6">
      <c r="A441" s="253"/>
      <c r="C441" s="255"/>
      <c r="D441" s="255"/>
      <c r="E441" s="255"/>
      <c r="F441" s="255"/>
    </row>
    <row r="442" spans="1:6">
      <c r="A442" s="253"/>
      <c r="C442" s="255"/>
      <c r="D442" s="255"/>
      <c r="E442" s="255"/>
      <c r="F442" s="255"/>
    </row>
    <row r="443" spans="1:6">
      <c r="A443" s="253"/>
      <c r="C443" s="255"/>
      <c r="D443" s="255"/>
      <c r="E443" s="255"/>
      <c r="F443" s="255"/>
    </row>
    <row r="444" spans="1:6">
      <c r="A444" s="253"/>
      <c r="C444" s="255"/>
      <c r="D444" s="255"/>
      <c r="E444" s="255"/>
      <c r="F444" s="255"/>
    </row>
    <row r="445" spans="1:6">
      <c r="A445" s="253"/>
      <c r="C445" s="255"/>
      <c r="D445" s="255"/>
      <c r="E445" s="255"/>
      <c r="F445" s="255"/>
    </row>
    <row r="446" spans="1:6">
      <c r="A446" s="253"/>
      <c r="C446" s="255"/>
      <c r="D446" s="255"/>
      <c r="E446" s="255"/>
      <c r="F446" s="255"/>
    </row>
    <row r="447" spans="1:6">
      <c r="A447" s="253"/>
      <c r="C447" s="255"/>
      <c r="D447" s="255"/>
      <c r="E447" s="255"/>
      <c r="F447" s="255"/>
    </row>
    <row r="448" spans="1:6">
      <c r="A448" s="253"/>
      <c r="C448" s="255"/>
      <c r="D448" s="255"/>
      <c r="E448" s="255"/>
      <c r="F448" s="255"/>
    </row>
    <row r="449" spans="1:6">
      <c r="A449" s="253"/>
      <c r="C449" s="255"/>
      <c r="D449" s="255"/>
      <c r="E449" s="255"/>
      <c r="F449" s="255"/>
    </row>
    <row r="450" spans="1:6">
      <c r="A450" s="253"/>
      <c r="C450" s="255"/>
      <c r="D450" s="255"/>
      <c r="E450" s="255"/>
      <c r="F450" s="255"/>
    </row>
    <row r="451" spans="1:6">
      <c r="A451" s="253"/>
      <c r="C451" s="255"/>
      <c r="D451" s="255"/>
      <c r="E451" s="255"/>
      <c r="F451" s="255"/>
    </row>
    <row r="452" spans="1:6">
      <c r="A452" s="253"/>
      <c r="C452" s="255"/>
      <c r="D452" s="255"/>
      <c r="E452" s="255"/>
      <c r="F452" s="255"/>
    </row>
    <row r="453" spans="1:6">
      <c r="A453" s="253"/>
      <c r="C453" s="255"/>
      <c r="D453" s="255"/>
      <c r="E453" s="255"/>
      <c r="F453" s="255"/>
    </row>
    <row r="454" spans="1:6">
      <c r="A454" s="253"/>
      <c r="C454" s="255"/>
      <c r="D454" s="255"/>
      <c r="E454" s="255"/>
      <c r="F454" s="255"/>
    </row>
    <row r="455" spans="1:6">
      <c r="A455" s="253"/>
      <c r="C455" s="255"/>
      <c r="D455" s="255"/>
      <c r="E455" s="255"/>
      <c r="F455" s="255"/>
    </row>
    <row r="456" spans="1:6">
      <c r="A456" s="253"/>
      <c r="C456" s="255"/>
      <c r="D456" s="255"/>
      <c r="E456" s="255"/>
      <c r="F456" s="255"/>
    </row>
    <row r="457" spans="1:6">
      <c r="A457" s="253"/>
      <c r="C457" s="255"/>
      <c r="D457" s="255"/>
      <c r="E457" s="255"/>
      <c r="F457" s="255"/>
    </row>
    <row r="458" spans="1:6">
      <c r="A458" s="253"/>
      <c r="C458" s="255"/>
      <c r="D458" s="255"/>
      <c r="E458" s="255"/>
      <c r="F458" s="255"/>
    </row>
    <row r="459" spans="1:6">
      <c r="A459" s="253"/>
      <c r="C459" s="255"/>
      <c r="D459" s="255"/>
      <c r="E459" s="255"/>
      <c r="F459" s="255"/>
    </row>
    <row r="460" spans="1:6">
      <c r="A460" s="253"/>
      <c r="C460" s="255"/>
      <c r="D460" s="255"/>
      <c r="E460" s="255"/>
      <c r="F460" s="255"/>
    </row>
    <row r="461" spans="1:6">
      <c r="A461" s="253"/>
      <c r="C461" s="255"/>
      <c r="D461" s="255"/>
      <c r="E461" s="255"/>
      <c r="F461" s="255"/>
    </row>
    <row r="462" spans="1:6">
      <c r="A462" s="253"/>
      <c r="C462" s="255"/>
      <c r="D462" s="255"/>
      <c r="E462" s="255"/>
      <c r="F462" s="255"/>
    </row>
    <row r="463" spans="1:6">
      <c r="A463" s="253"/>
      <c r="C463" s="255"/>
      <c r="D463" s="255"/>
      <c r="E463" s="255"/>
      <c r="F463" s="255"/>
    </row>
    <row r="464" spans="1:6">
      <c r="A464" s="253"/>
      <c r="C464" s="255"/>
      <c r="D464" s="255"/>
      <c r="E464" s="255"/>
      <c r="F464" s="255"/>
    </row>
    <row r="465" spans="1:6">
      <c r="A465" s="253"/>
      <c r="C465" s="255"/>
      <c r="D465" s="255"/>
      <c r="E465" s="255"/>
      <c r="F465" s="255"/>
    </row>
    <row r="466" spans="1:6">
      <c r="A466" s="253"/>
      <c r="C466" s="255"/>
      <c r="D466" s="255"/>
      <c r="E466" s="255"/>
      <c r="F466" s="255"/>
    </row>
    <row r="467" spans="1:6">
      <c r="A467" s="253"/>
      <c r="C467" s="255"/>
      <c r="D467" s="255"/>
      <c r="E467" s="255"/>
      <c r="F467" s="255"/>
    </row>
    <row r="468" spans="1:6">
      <c r="A468" s="253"/>
      <c r="C468" s="255"/>
      <c r="D468" s="255"/>
      <c r="E468" s="255"/>
      <c r="F468" s="255"/>
    </row>
    <row r="469" spans="1:6">
      <c r="A469" s="253"/>
      <c r="C469" s="255"/>
      <c r="D469" s="255"/>
      <c r="E469" s="255"/>
      <c r="F469" s="255"/>
    </row>
    <row r="470" spans="1:6">
      <c r="A470" s="253"/>
      <c r="C470" s="255"/>
      <c r="D470" s="255"/>
      <c r="E470" s="255"/>
      <c r="F470" s="255"/>
    </row>
    <row r="471" spans="1:6">
      <c r="A471" s="253"/>
      <c r="C471" s="255"/>
      <c r="D471" s="255"/>
      <c r="E471" s="255"/>
      <c r="F471" s="255"/>
    </row>
    <row r="472" spans="1:6">
      <c r="A472" s="253"/>
      <c r="C472" s="255"/>
      <c r="D472" s="255"/>
      <c r="E472" s="255"/>
      <c r="F472" s="255"/>
    </row>
    <row r="473" spans="1:6">
      <c r="A473" s="253"/>
      <c r="C473" s="255"/>
      <c r="D473" s="255"/>
      <c r="E473" s="255"/>
      <c r="F473" s="255"/>
    </row>
    <row r="474" spans="1:6">
      <c r="A474" s="253"/>
      <c r="C474" s="255"/>
      <c r="D474" s="255"/>
      <c r="E474" s="255"/>
      <c r="F474" s="255"/>
    </row>
    <row r="475" spans="1:6">
      <c r="A475" s="253"/>
      <c r="C475" s="255"/>
      <c r="D475" s="255"/>
      <c r="E475" s="255"/>
      <c r="F475" s="255"/>
    </row>
    <row r="476" spans="1:6">
      <c r="A476" s="253"/>
      <c r="C476" s="255"/>
      <c r="D476" s="255"/>
      <c r="E476" s="255"/>
      <c r="F476" s="255"/>
    </row>
    <row r="477" spans="1:6">
      <c r="A477" s="253"/>
      <c r="C477" s="255"/>
      <c r="D477" s="255"/>
      <c r="E477" s="255"/>
      <c r="F477" s="255"/>
    </row>
    <row r="478" spans="1:6">
      <c r="A478" s="253"/>
      <c r="C478" s="255"/>
      <c r="D478" s="255"/>
      <c r="E478" s="255"/>
      <c r="F478" s="255"/>
    </row>
    <row r="479" spans="1:6">
      <c r="A479" s="253"/>
      <c r="C479" s="255"/>
      <c r="D479" s="255"/>
      <c r="E479" s="255"/>
      <c r="F479" s="255"/>
    </row>
    <row r="480" spans="1:6">
      <c r="A480" s="253"/>
      <c r="C480" s="255"/>
      <c r="D480" s="255"/>
      <c r="E480" s="255"/>
      <c r="F480" s="255"/>
    </row>
    <row r="481" spans="1:6">
      <c r="A481" s="253"/>
      <c r="C481" s="255"/>
      <c r="D481" s="255"/>
      <c r="E481" s="255"/>
      <c r="F481" s="255"/>
    </row>
    <row r="482" spans="1:6">
      <c r="A482" s="253"/>
      <c r="C482" s="255"/>
      <c r="D482" s="255"/>
      <c r="E482" s="255"/>
      <c r="F482" s="255"/>
    </row>
    <row r="483" spans="1:6">
      <c r="A483" s="253"/>
      <c r="C483" s="255"/>
      <c r="D483" s="255"/>
      <c r="E483" s="255"/>
      <c r="F483" s="255"/>
    </row>
    <row r="484" spans="1:6">
      <c r="A484" s="253"/>
      <c r="C484" s="255"/>
      <c r="D484" s="255"/>
      <c r="E484" s="255"/>
      <c r="F484" s="255"/>
    </row>
    <row r="485" spans="1:6">
      <c r="A485" s="253"/>
      <c r="C485" s="255"/>
      <c r="D485" s="255"/>
      <c r="E485" s="255"/>
      <c r="F485" s="255"/>
    </row>
    <row r="486" spans="1:6">
      <c r="A486" s="253"/>
      <c r="C486" s="255"/>
      <c r="D486" s="255"/>
      <c r="E486" s="255"/>
      <c r="F486" s="255"/>
    </row>
    <row r="487" spans="1:6">
      <c r="A487" s="253"/>
      <c r="C487" s="255"/>
      <c r="D487" s="255"/>
      <c r="E487" s="255"/>
      <c r="F487" s="255"/>
    </row>
    <row r="488" spans="1:6">
      <c r="A488" s="253"/>
      <c r="C488" s="255"/>
      <c r="D488" s="255"/>
      <c r="E488" s="255"/>
      <c r="F488" s="255"/>
    </row>
    <row r="489" spans="1:6">
      <c r="A489" s="253"/>
      <c r="C489" s="255"/>
      <c r="D489" s="255"/>
      <c r="E489" s="255"/>
      <c r="F489" s="255"/>
    </row>
    <row r="490" spans="1:6">
      <c r="A490" s="253"/>
      <c r="C490" s="255"/>
      <c r="D490" s="255"/>
      <c r="E490" s="255"/>
      <c r="F490" s="255"/>
    </row>
    <row r="491" spans="1:6">
      <c r="A491" s="253"/>
      <c r="C491" s="255"/>
      <c r="D491" s="255"/>
      <c r="E491" s="255"/>
      <c r="F491" s="255"/>
    </row>
    <row r="492" spans="1:6">
      <c r="A492" s="253"/>
      <c r="C492" s="255"/>
      <c r="D492" s="255"/>
      <c r="E492" s="255"/>
      <c r="F492" s="255"/>
    </row>
    <row r="493" spans="1:6">
      <c r="A493" s="253"/>
      <c r="C493" s="255"/>
      <c r="D493" s="255"/>
      <c r="E493" s="255"/>
      <c r="F493" s="255"/>
    </row>
    <row r="494" spans="1:6">
      <c r="A494" s="253"/>
      <c r="C494" s="255"/>
      <c r="D494" s="255"/>
      <c r="E494" s="255"/>
      <c r="F494" s="255"/>
    </row>
    <row r="495" spans="1:6">
      <c r="A495" s="253"/>
      <c r="C495" s="255"/>
      <c r="D495" s="255"/>
      <c r="E495" s="255"/>
      <c r="F495" s="255"/>
    </row>
    <row r="496" spans="1:6">
      <c r="A496" s="253"/>
      <c r="C496" s="255"/>
      <c r="D496" s="255"/>
      <c r="E496" s="255"/>
      <c r="F496" s="255"/>
    </row>
    <row r="497" spans="1:6">
      <c r="A497" s="253"/>
      <c r="C497" s="255"/>
      <c r="D497" s="255"/>
      <c r="E497" s="255"/>
      <c r="F497" s="255"/>
    </row>
    <row r="498" spans="1:6">
      <c r="A498" s="253"/>
      <c r="C498" s="255"/>
      <c r="D498" s="255"/>
      <c r="E498" s="255"/>
      <c r="F498" s="255"/>
    </row>
    <row r="499" spans="1:6">
      <c r="A499" s="253"/>
      <c r="C499" s="255"/>
      <c r="D499" s="255"/>
      <c r="E499" s="255"/>
      <c r="F499" s="255"/>
    </row>
    <row r="500" spans="1:6">
      <c r="A500" s="253"/>
      <c r="C500" s="255"/>
      <c r="D500" s="255"/>
      <c r="E500" s="255"/>
      <c r="F500" s="255"/>
    </row>
    <row r="501" spans="1:6">
      <c r="A501" s="253"/>
      <c r="C501" s="255"/>
      <c r="D501" s="255"/>
      <c r="E501" s="255"/>
      <c r="F501" s="255"/>
    </row>
    <row r="502" spans="1:6">
      <c r="A502" s="253"/>
      <c r="C502" s="255"/>
      <c r="D502" s="255"/>
      <c r="E502" s="255"/>
      <c r="F502" s="255"/>
    </row>
    <row r="503" spans="1:6">
      <c r="A503" s="253"/>
      <c r="C503" s="255"/>
      <c r="D503" s="255"/>
      <c r="E503" s="255"/>
      <c r="F503" s="255"/>
    </row>
    <row r="504" spans="1:6">
      <c r="A504" s="253"/>
      <c r="C504" s="255"/>
      <c r="D504" s="255"/>
      <c r="E504" s="255"/>
      <c r="F504" s="255"/>
    </row>
    <row r="505" spans="1:6">
      <c r="A505" s="253"/>
      <c r="C505" s="255"/>
      <c r="D505" s="255"/>
      <c r="E505" s="255"/>
      <c r="F505" s="255"/>
    </row>
    <row r="506" spans="1:6">
      <c r="A506" s="253"/>
      <c r="C506" s="255"/>
      <c r="D506" s="255"/>
      <c r="E506" s="255"/>
      <c r="F506" s="255"/>
    </row>
    <row r="507" spans="1:6">
      <c r="A507" s="253"/>
      <c r="C507" s="255"/>
      <c r="D507" s="255"/>
      <c r="E507" s="255"/>
      <c r="F507" s="255"/>
    </row>
    <row r="508" spans="1:6">
      <c r="A508" s="253"/>
      <c r="C508" s="255"/>
      <c r="D508" s="255"/>
      <c r="E508" s="255"/>
      <c r="F508" s="255"/>
    </row>
    <row r="509" spans="1:6">
      <c r="A509" s="253"/>
      <c r="C509" s="255"/>
      <c r="D509" s="255"/>
      <c r="E509" s="255"/>
      <c r="F509" s="255"/>
    </row>
    <row r="510" spans="1:6">
      <c r="A510" s="253"/>
      <c r="C510" s="255"/>
      <c r="D510" s="255"/>
      <c r="E510" s="255"/>
      <c r="F510" s="255"/>
    </row>
    <row r="511" spans="1:6">
      <c r="A511" s="253"/>
      <c r="C511" s="255"/>
      <c r="D511" s="255"/>
      <c r="E511" s="255"/>
      <c r="F511" s="255"/>
    </row>
    <row r="512" spans="1:6">
      <c r="A512" s="253"/>
      <c r="C512" s="255"/>
      <c r="D512" s="255"/>
      <c r="E512" s="255"/>
      <c r="F512" s="255"/>
    </row>
    <row r="513" spans="1:6">
      <c r="A513" s="253"/>
      <c r="C513" s="255"/>
      <c r="D513" s="255"/>
      <c r="E513" s="255"/>
      <c r="F513" s="255"/>
    </row>
    <row r="514" spans="1:6">
      <c r="A514" s="253"/>
      <c r="C514" s="255"/>
      <c r="D514" s="255"/>
      <c r="E514" s="255"/>
      <c r="F514" s="255"/>
    </row>
    <row r="515" spans="1:6">
      <c r="A515" s="253"/>
      <c r="C515" s="255"/>
      <c r="D515" s="255"/>
      <c r="E515" s="255"/>
      <c r="F515" s="255"/>
    </row>
    <row r="516" spans="1:6">
      <c r="A516" s="253"/>
      <c r="C516" s="255"/>
      <c r="D516" s="255"/>
      <c r="E516" s="255"/>
      <c r="F516" s="255"/>
    </row>
    <row r="517" spans="1:6">
      <c r="A517" s="253"/>
      <c r="C517" s="255"/>
      <c r="D517" s="255"/>
      <c r="E517" s="255"/>
      <c r="F517" s="255"/>
    </row>
    <row r="518" spans="1:6">
      <c r="A518" s="253"/>
      <c r="C518" s="255"/>
      <c r="D518" s="255"/>
      <c r="E518" s="255"/>
      <c r="F518" s="255"/>
    </row>
    <row r="519" spans="1:6">
      <c r="A519" s="253"/>
      <c r="C519" s="255"/>
      <c r="D519" s="255"/>
      <c r="E519" s="255"/>
      <c r="F519" s="255"/>
    </row>
    <row r="520" spans="1:6">
      <c r="A520" s="253"/>
      <c r="C520" s="255"/>
      <c r="D520" s="255"/>
      <c r="E520" s="255"/>
      <c r="F520" s="255"/>
    </row>
    <row r="521" spans="1:6">
      <c r="A521" s="253"/>
      <c r="C521" s="255"/>
      <c r="D521" s="255"/>
      <c r="E521" s="255"/>
      <c r="F521" s="255"/>
    </row>
    <row r="522" spans="1:6">
      <c r="A522" s="253"/>
      <c r="C522" s="255"/>
      <c r="D522" s="255"/>
      <c r="E522" s="255"/>
      <c r="F522" s="255"/>
    </row>
    <row r="523" spans="1:6">
      <c r="A523" s="253"/>
      <c r="C523" s="255"/>
      <c r="D523" s="255"/>
      <c r="E523" s="255"/>
      <c r="F523" s="255"/>
    </row>
    <row r="524" spans="1:6">
      <c r="A524" s="253"/>
      <c r="C524" s="255"/>
      <c r="D524" s="255"/>
      <c r="E524" s="255"/>
      <c r="F524" s="255"/>
    </row>
    <row r="525" spans="1:6">
      <c r="A525" s="253"/>
      <c r="C525" s="255"/>
      <c r="D525" s="255"/>
      <c r="E525" s="255"/>
      <c r="F525" s="255"/>
    </row>
    <row r="526" spans="1:6">
      <c r="A526" s="253"/>
      <c r="C526" s="255"/>
      <c r="D526" s="255"/>
      <c r="E526" s="255"/>
      <c r="F526" s="255"/>
    </row>
    <row r="527" spans="1:6">
      <c r="A527" s="253"/>
      <c r="C527" s="255"/>
      <c r="D527" s="255"/>
      <c r="E527" s="255"/>
      <c r="F527" s="255"/>
    </row>
    <row r="528" spans="1:6">
      <c r="A528" s="253"/>
      <c r="C528" s="255"/>
      <c r="D528" s="255"/>
      <c r="E528" s="255"/>
      <c r="F528" s="255"/>
    </row>
    <row r="529" spans="1:6">
      <c r="A529" s="253"/>
      <c r="C529" s="255"/>
      <c r="D529" s="255"/>
      <c r="E529" s="255"/>
      <c r="F529" s="255"/>
    </row>
    <row r="530" spans="1:6">
      <c r="A530" s="253"/>
      <c r="C530" s="255"/>
      <c r="D530" s="255"/>
      <c r="E530" s="255"/>
      <c r="F530" s="255"/>
    </row>
    <row r="531" spans="1:6">
      <c r="A531" s="253"/>
      <c r="C531" s="255"/>
      <c r="D531" s="255"/>
      <c r="E531" s="255"/>
      <c r="F531" s="255"/>
    </row>
    <row r="532" spans="1:6">
      <c r="A532" s="253"/>
      <c r="C532" s="255"/>
      <c r="D532" s="255"/>
      <c r="E532" s="255"/>
      <c r="F532" s="255"/>
    </row>
    <row r="533" spans="1:6">
      <c r="A533" s="253"/>
      <c r="C533" s="255"/>
      <c r="D533" s="255"/>
      <c r="E533" s="255"/>
      <c r="F533" s="255"/>
    </row>
    <row r="534" spans="1:6">
      <c r="A534" s="253"/>
      <c r="C534" s="255"/>
      <c r="D534" s="255"/>
      <c r="E534" s="255"/>
      <c r="F534" s="255"/>
    </row>
    <row r="535" spans="1:6">
      <c r="A535" s="253"/>
      <c r="C535" s="255"/>
      <c r="D535" s="255"/>
      <c r="E535" s="255"/>
      <c r="F535" s="255"/>
    </row>
    <row r="536" spans="1:6">
      <c r="A536" s="253"/>
      <c r="C536" s="255"/>
      <c r="D536" s="255"/>
      <c r="E536" s="255"/>
      <c r="F536" s="255"/>
    </row>
    <row r="537" spans="1:6">
      <c r="A537" s="253"/>
      <c r="C537" s="255"/>
      <c r="D537" s="255"/>
      <c r="E537" s="255"/>
      <c r="F537" s="255"/>
    </row>
    <row r="538" spans="1:6">
      <c r="A538" s="253"/>
      <c r="C538" s="255"/>
      <c r="D538" s="255"/>
      <c r="E538" s="255"/>
      <c r="F538" s="255"/>
    </row>
    <row r="539" spans="1:6">
      <c r="A539" s="253"/>
      <c r="C539" s="255"/>
      <c r="D539" s="255"/>
      <c r="E539" s="255"/>
      <c r="F539" s="255"/>
    </row>
    <row r="540" spans="1:6">
      <c r="A540" s="253"/>
      <c r="C540" s="255"/>
      <c r="D540" s="255"/>
      <c r="E540" s="255"/>
      <c r="F540" s="255"/>
    </row>
    <row r="541" spans="1:6">
      <c r="A541" s="253"/>
      <c r="C541" s="255"/>
      <c r="D541" s="255"/>
      <c r="E541" s="255"/>
      <c r="F541" s="255"/>
    </row>
    <row r="542" spans="1:6">
      <c r="A542" s="253"/>
      <c r="C542" s="255"/>
      <c r="D542" s="255"/>
      <c r="E542" s="255"/>
      <c r="F542" s="255"/>
    </row>
    <row r="543" spans="1:6">
      <c r="A543" s="253"/>
      <c r="C543" s="255"/>
      <c r="D543" s="255"/>
      <c r="E543" s="255"/>
      <c r="F543" s="255"/>
    </row>
    <row r="544" spans="1:6">
      <c r="A544" s="253"/>
      <c r="C544" s="255"/>
      <c r="D544" s="255"/>
      <c r="E544" s="255"/>
      <c r="F544" s="255"/>
    </row>
    <row r="545" spans="1:6">
      <c r="A545" s="253"/>
      <c r="C545" s="255"/>
      <c r="D545" s="255"/>
      <c r="E545" s="255"/>
      <c r="F545" s="255"/>
    </row>
    <row r="546" spans="1:6">
      <c r="A546" s="253"/>
      <c r="C546" s="255"/>
      <c r="D546" s="255"/>
      <c r="E546" s="255"/>
      <c r="F546" s="255"/>
    </row>
    <row r="547" spans="1:6">
      <c r="A547" s="253"/>
      <c r="C547" s="255"/>
      <c r="D547" s="255"/>
      <c r="E547" s="255"/>
      <c r="F547" s="255"/>
    </row>
    <row r="548" spans="1:6">
      <c r="A548" s="253"/>
      <c r="C548" s="255"/>
      <c r="D548" s="255"/>
      <c r="E548" s="255"/>
      <c r="F548" s="255"/>
    </row>
    <row r="549" spans="1:6">
      <c r="A549" s="253"/>
      <c r="C549" s="255"/>
      <c r="D549" s="255"/>
      <c r="E549" s="255"/>
      <c r="F549" s="255"/>
    </row>
    <row r="550" spans="1:6">
      <c r="A550" s="253"/>
      <c r="C550" s="255"/>
      <c r="D550" s="255"/>
      <c r="E550" s="255"/>
      <c r="F550" s="255"/>
    </row>
    <row r="551" spans="1:6">
      <c r="A551" s="253"/>
      <c r="C551" s="255"/>
      <c r="D551" s="255"/>
      <c r="E551" s="255"/>
      <c r="F551" s="255"/>
    </row>
    <row r="552" spans="1:6">
      <c r="A552" s="253"/>
      <c r="C552" s="255"/>
      <c r="D552" s="255"/>
      <c r="E552" s="255"/>
      <c r="F552" s="255"/>
    </row>
    <row r="553" spans="1:6">
      <c r="A553" s="253"/>
      <c r="C553" s="255"/>
      <c r="D553" s="255"/>
      <c r="E553" s="255"/>
      <c r="F553" s="255"/>
    </row>
    <row r="554" spans="1:6">
      <c r="A554" s="253"/>
      <c r="C554" s="255"/>
      <c r="D554" s="255"/>
      <c r="E554" s="255"/>
      <c r="F554" s="255"/>
    </row>
    <row r="555" spans="1:6">
      <c r="A555" s="253"/>
      <c r="C555" s="255"/>
      <c r="D555" s="255"/>
      <c r="E555" s="255"/>
      <c r="F555" s="255"/>
    </row>
    <row r="556" spans="1:6">
      <c r="A556" s="253"/>
      <c r="C556" s="255"/>
      <c r="D556" s="255"/>
      <c r="E556" s="255"/>
      <c r="F556" s="255"/>
    </row>
    <row r="557" spans="1:6">
      <c r="A557" s="253"/>
      <c r="C557" s="255"/>
      <c r="D557" s="255"/>
      <c r="E557" s="255"/>
      <c r="F557" s="255"/>
    </row>
    <row r="558" spans="1:6">
      <c r="A558" s="253"/>
      <c r="C558" s="255"/>
      <c r="D558" s="255"/>
      <c r="E558" s="255"/>
      <c r="F558" s="255"/>
    </row>
    <row r="559" spans="1:6">
      <c r="A559" s="253"/>
      <c r="C559" s="255"/>
      <c r="D559" s="255"/>
      <c r="E559" s="255"/>
      <c r="F559" s="255"/>
    </row>
    <row r="560" spans="1:6">
      <c r="A560" s="253"/>
      <c r="C560" s="255"/>
      <c r="D560" s="255"/>
      <c r="E560" s="255"/>
      <c r="F560" s="255"/>
    </row>
    <row r="561" spans="1:6">
      <c r="A561" s="253"/>
      <c r="C561" s="255"/>
      <c r="D561" s="255"/>
      <c r="E561" s="255"/>
      <c r="F561" s="255"/>
    </row>
    <row r="562" spans="1:6">
      <c r="A562" s="253"/>
      <c r="C562" s="255"/>
      <c r="D562" s="255"/>
      <c r="E562" s="255"/>
      <c r="F562" s="255"/>
    </row>
    <row r="563" spans="1:6">
      <c r="A563" s="253"/>
      <c r="C563" s="255"/>
      <c r="D563" s="255"/>
      <c r="E563" s="255"/>
      <c r="F563" s="255"/>
    </row>
    <row r="564" spans="1:6">
      <c r="A564" s="253"/>
      <c r="C564" s="255"/>
      <c r="D564" s="255"/>
      <c r="E564" s="255"/>
      <c r="F564" s="255"/>
    </row>
    <row r="565" spans="1:6">
      <c r="A565" s="253"/>
      <c r="C565" s="255"/>
      <c r="D565" s="255"/>
      <c r="E565" s="255"/>
      <c r="F565" s="255"/>
    </row>
    <row r="566" spans="1:6">
      <c r="A566" s="253"/>
      <c r="C566" s="255"/>
      <c r="D566" s="255"/>
      <c r="E566" s="255"/>
      <c r="F566" s="255"/>
    </row>
    <row r="567" spans="1:6">
      <c r="A567" s="253"/>
      <c r="C567" s="255"/>
      <c r="D567" s="255"/>
      <c r="E567" s="255"/>
      <c r="F567" s="255"/>
    </row>
    <row r="568" spans="1:6">
      <c r="A568" s="253"/>
      <c r="C568" s="255"/>
      <c r="D568" s="255"/>
      <c r="E568" s="255"/>
      <c r="F568" s="255"/>
    </row>
    <row r="569" spans="1:6">
      <c r="A569" s="253"/>
      <c r="C569" s="255"/>
      <c r="D569" s="255"/>
      <c r="E569" s="255"/>
      <c r="F569" s="255"/>
    </row>
    <row r="570" spans="1:6">
      <c r="A570" s="253"/>
      <c r="C570" s="255"/>
      <c r="D570" s="255"/>
      <c r="E570" s="255"/>
      <c r="F570" s="255"/>
    </row>
    <row r="571" spans="1:6">
      <c r="A571" s="253"/>
      <c r="C571" s="255"/>
      <c r="D571" s="255"/>
      <c r="E571" s="255"/>
      <c r="F571" s="255"/>
    </row>
    <row r="572" spans="1:6">
      <c r="A572" s="253"/>
      <c r="C572" s="255"/>
      <c r="D572" s="255"/>
      <c r="E572" s="255"/>
      <c r="F572" s="255"/>
    </row>
    <row r="573" spans="1:6">
      <c r="A573" s="253"/>
      <c r="C573" s="255"/>
      <c r="D573" s="255"/>
      <c r="E573" s="255"/>
      <c r="F573" s="255"/>
    </row>
    <row r="574" spans="1:6">
      <c r="A574" s="253"/>
      <c r="C574" s="255"/>
      <c r="D574" s="255"/>
      <c r="E574" s="255"/>
      <c r="F574" s="255"/>
    </row>
    <row r="575" spans="1:6">
      <c r="A575" s="253"/>
      <c r="C575" s="255"/>
      <c r="D575" s="255"/>
      <c r="E575" s="255"/>
      <c r="F575" s="255"/>
    </row>
    <row r="576" spans="1:6">
      <c r="A576" s="253"/>
      <c r="C576" s="255"/>
      <c r="D576" s="255"/>
      <c r="E576" s="255"/>
      <c r="F576" s="255"/>
    </row>
    <row r="577" spans="1:6">
      <c r="A577" s="253"/>
      <c r="C577" s="255"/>
      <c r="D577" s="255"/>
      <c r="E577" s="255"/>
      <c r="F577" s="255"/>
    </row>
    <row r="578" spans="1:6">
      <c r="A578" s="253"/>
      <c r="C578" s="255"/>
      <c r="D578" s="255"/>
      <c r="E578" s="255"/>
      <c r="F578" s="255"/>
    </row>
    <row r="579" spans="1:6">
      <c r="A579" s="253"/>
      <c r="C579" s="255"/>
      <c r="D579" s="255"/>
      <c r="E579" s="255"/>
      <c r="F579" s="255"/>
    </row>
    <row r="580" spans="1:6">
      <c r="A580" s="253"/>
      <c r="C580" s="255"/>
      <c r="D580" s="255"/>
      <c r="E580" s="255"/>
      <c r="F580" s="255"/>
    </row>
    <row r="581" spans="1:6">
      <c r="A581" s="253"/>
      <c r="C581" s="255"/>
      <c r="D581" s="255"/>
      <c r="E581" s="255"/>
      <c r="F581" s="255"/>
    </row>
    <row r="582" spans="1:6">
      <c r="A582" s="253"/>
      <c r="C582" s="255"/>
      <c r="D582" s="255"/>
      <c r="E582" s="255"/>
      <c r="F582" s="255"/>
    </row>
    <row r="583" spans="1:6">
      <c r="A583" s="253"/>
      <c r="C583" s="255"/>
      <c r="D583" s="255"/>
      <c r="E583" s="255"/>
      <c r="F583" s="255"/>
    </row>
    <row r="584" spans="1:6">
      <c r="A584" s="253"/>
      <c r="C584" s="255"/>
      <c r="D584" s="255"/>
      <c r="E584" s="255"/>
      <c r="F584" s="255"/>
    </row>
    <row r="585" spans="1:6">
      <c r="A585" s="253"/>
      <c r="C585" s="255"/>
      <c r="D585" s="255"/>
      <c r="E585" s="255"/>
      <c r="F585" s="255"/>
    </row>
    <row r="586" spans="1:6">
      <c r="A586" s="253"/>
      <c r="C586" s="255"/>
      <c r="D586" s="255"/>
      <c r="E586" s="255"/>
      <c r="F586" s="255"/>
    </row>
    <row r="587" spans="1:6">
      <c r="A587" s="253"/>
      <c r="C587" s="255"/>
      <c r="D587" s="255"/>
      <c r="E587" s="255"/>
      <c r="F587" s="255"/>
    </row>
    <row r="588" spans="1:6">
      <c r="A588" s="253"/>
      <c r="C588" s="255"/>
      <c r="D588" s="255"/>
      <c r="E588" s="255"/>
      <c r="F588" s="255"/>
    </row>
    <row r="589" spans="1:6">
      <c r="A589" s="253"/>
      <c r="C589" s="255"/>
      <c r="D589" s="255"/>
      <c r="E589" s="255"/>
      <c r="F589" s="255"/>
    </row>
    <row r="590" spans="1:6">
      <c r="A590" s="253"/>
      <c r="C590" s="255"/>
      <c r="D590" s="255"/>
      <c r="E590" s="255"/>
      <c r="F590" s="255"/>
    </row>
    <row r="591" spans="1:6">
      <c r="A591" s="253"/>
      <c r="C591" s="255"/>
      <c r="D591" s="255"/>
      <c r="E591" s="255"/>
      <c r="F591" s="255"/>
    </row>
    <row r="592" spans="1:6">
      <c r="A592" s="253"/>
      <c r="C592" s="255"/>
      <c r="D592" s="255"/>
      <c r="E592" s="255"/>
      <c r="F592" s="255"/>
    </row>
    <row r="593" spans="1:6">
      <c r="A593" s="253"/>
      <c r="C593" s="255"/>
      <c r="D593" s="255"/>
      <c r="E593" s="255"/>
      <c r="F593" s="255"/>
    </row>
    <row r="594" spans="1:6">
      <c r="A594" s="253"/>
      <c r="C594" s="255"/>
      <c r="D594" s="255"/>
      <c r="E594" s="255"/>
      <c r="F594" s="255"/>
    </row>
    <row r="595" spans="1:6">
      <c r="A595" s="253"/>
      <c r="C595" s="255"/>
      <c r="D595" s="255"/>
      <c r="E595" s="255"/>
      <c r="F595" s="255"/>
    </row>
  </sheetData>
  <mergeCells count="6">
    <mergeCell ref="A2:F2"/>
    <mergeCell ref="A7:C7"/>
    <mergeCell ref="C36:E36"/>
    <mergeCell ref="C32:E32"/>
    <mergeCell ref="C33:E33"/>
    <mergeCell ref="C35:F35"/>
  </mergeCells>
  <pageMargins left="0.45866141700000002" right="0.45866141700000002" top="0.49803149600000002" bottom="0.49803149600000002" header="0.31496062992126" footer="0.31496062992126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259"/>
  <sheetViews>
    <sheetView view="pageBreakPreview" topLeftCell="A31" zoomScale="60" zoomScaleNormal="60" workbookViewId="0">
      <selection activeCell="I26" sqref="I26"/>
    </sheetView>
  </sheetViews>
  <sheetFormatPr defaultColWidth="8.5" defaultRowHeight="25.8"/>
  <cols>
    <col min="1" max="1" width="8.09765625" style="474" customWidth="1"/>
    <col min="2" max="2" width="6.09765625" style="475" customWidth="1"/>
    <col min="3" max="3" width="64.09765625" style="255" customWidth="1"/>
    <col min="4" max="4" width="9.3984375" style="253" customWidth="1"/>
    <col min="5" max="5" width="13.59765625" style="253" customWidth="1"/>
    <col min="6" max="6" width="13.8984375" style="476" customWidth="1"/>
    <col min="7" max="7" width="13.8984375" style="454" customWidth="1"/>
    <col min="8" max="9" width="15.8984375" style="476" customWidth="1"/>
    <col min="10" max="10" width="19.69921875" style="454" customWidth="1"/>
    <col min="11" max="11" width="19.69921875" style="393" customWidth="1"/>
    <col min="12" max="16384" width="8.5" style="5"/>
  </cols>
  <sheetData>
    <row r="1" spans="1:11" s="6" customFormat="1" ht="26.4">
      <c r="A1" s="526" t="s">
        <v>471</v>
      </c>
      <c r="B1" s="526"/>
      <c r="C1" s="526"/>
      <c r="D1" s="526"/>
      <c r="E1" s="526"/>
      <c r="F1" s="526"/>
      <c r="G1" s="526"/>
      <c r="H1" s="526"/>
      <c r="I1" s="526"/>
      <c r="J1" s="413"/>
      <c r="K1" s="413" t="s">
        <v>488</v>
      </c>
    </row>
    <row r="2" spans="1:11" s="6" customFormat="1" ht="26.4">
      <c r="A2" s="437" t="s">
        <v>475</v>
      </c>
      <c r="B2" s="437"/>
      <c r="C2" s="437"/>
      <c r="D2" s="437"/>
      <c r="E2" s="437"/>
      <c r="F2" s="437"/>
      <c r="G2" s="247"/>
      <c r="H2" s="247"/>
      <c r="I2" s="247"/>
      <c r="J2" s="247"/>
      <c r="K2" s="247"/>
    </row>
    <row r="3" spans="1:11" s="6" customFormat="1" ht="26.4">
      <c r="A3" s="437" t="s">
        <v>452</v>
      </c>
      <c r="B3" s="437"/>
      <c r="C3" s="437"/>
      <c r="D3" s="437"/>
      <c r="E3" s="437"/>
      <c r="F3" s="437"/>
      <c r="G3" s="247"/>
      <c r="H3" s="247"/>
      <c r="I3" s="247"/>
      <c r="J3" s="247"/>
      <c r="K3" s="247"/>
    </row>
    <row r="4" spans="1:11" s="6" customFormat="1" ht="26.4">
      <c r="A4" s="437" t="s">
        <v>491</v>
      </c>
      <c r="B4" s="437"/>
      <c r="C4" s="437"/>
      <c r="D4" s="437"/>
      <c r="E4" s="437"/>
      <c r="F4" s="437"/>
      <c r="G4" s="247"/>
      <c r="H4" s="247"/>
      <c r="I4" s="247"/>
      <c r="J4" s="247"/>
      <c r="K4" s="247"/>
    </row>
    <row r="5" spans="1:11" s="6" customFormat="1" ht="26.4">
      <c r="A5" s="437" t="s">
        <v>490</v>
      </c>
      <c r="B5" s="437"/>
      <c r="C5" s="437"/>
      <c r="D5" s="437"/>
      <c r="E5" s="437"/>
      <c r="F5" s="437"/>
      <c r="G5" s="247"/>
      <c r="H5" s="247"/>
      <c r="I5" s="247"/>
      <c r="J5" s="247"/>
      <c r="K5" s="247"/>
    </row>
    <row r="6" spans="1:11" s="6" customFormat="1" ht="26.4">
      <c r="A6" s="541" t="s">
        <v>927</v>
      </c>
      <c r="B6" s="541"/>
      <c r="C6" s="541"/>
      <c r="D6" s="437"/>
      <c r="E6" s="437"/>
      <c r="F6" s="437"/>
      <c r="G6" s="247"/>
      <c r="H6" s="247"/>
      <c r="I6" s="247"/>
      <c r="J6" s="247"/>
      <c r="K6" s="247"/>
    </row>
    <row r="7" spans="1:11" s="6" customFormat="1" ht="27" thickBot="1">
      <c r="A7" s="438"/>
      <c r="B7" s="438"/>
      <c r="C7" s="438"/>
      <c r="D7" s="438"/>
      <c r="E7" s="438"/>
      <c r="F7" s="438"/>
      <c r="G7" s="439"/>
      <c r="H7" s="439"/>
      <c r="I7" s="439"/>
      <c r="J7" s="440"/>
      <c r="K7" s="440" t="s">
        <v>454</v>
      </c>
    </row>
    <row r="8" spans="1:11" ht="26.4" thickTop="1">
      <c r="A8" s="545" t="s">
        <v>0</v>
      </c>
      <c r="B8" s="530" t="s">
        <v>2</v>
      </c>
      <c r="C8" s="531"/>
      <c r="D8" s="441"/>
      <c r="E8" s="441"/>
      <c r="F8" s="534" t="s">
        <v>3</v>
      </c>
      <c r="G8" s="534"/>
      <c r="H8" s="534" t="s">
        <v>4</v>
      </c>
      <c r="I8" s="534"/>
      <c r="J8" s="441" t="s">
        <v>5</v>
      </c>
      <c r="K8" s="539" t="s">
        <v>10</v>
      </c>
    </row>
    <row r="9" spans="1:11" s="12" customFormat="1" ht="29.4" customHeight="1">
      <c r="A9" s="546"/>
      <c r="B9" s="532"/>
      <c r="C9" s="533"/>
      <c r="D9" s="442" t="s">
        <v>6</v>
      </c>
      <c r="E9" s="442" t="s">
        <v>7</v>
      </c>
      <c r="F9" s="442" t="s">
        <v>8</v>
      </c>
      <c r="G9" s="442" t="s">
        <v>9</v>
      </c>
      <c r="H9" s="442" t="s">
        <v>8</v>
      </c>
      <c r="I9" s="442" t="s">
        <v>9</v>
      </c>
      <c r="J9" s="442"/>
      <c r="K9" s="540"/>
    </row>
    <row r="10" spans="1:11" ht="21" customHeight="1">
      <c r="A10" s="443"/>
      <c r="B10" s="537"/>
      <c r="C10" s="538"/>
      <c r="D10" s="444"/>
      <c r="E10" s="443"/>
      <c r="F10" s="443"/>
      <c r="G10" s="445"/>
      <c r="H10" s="445"/>
      <c r="I10" s="445"/>
      <c r="J10" s="445"/>
      <c r="K10" s="445"/>
    </row>
    <row r="11" spans="1:11" s="3" customFormat="1" ht="21.75" customHeight="1">
      <c r="A11" s="446">
        <v>3</v>
      </c>
      <c r="B11" s="447" t="s">
        <v>642</v>
      </c>
      <c r="C11" s="448"/>
      <c r="D11" s="449"/>
      <c r="E11" s="449"/>
      <c r="F11" s="449"/>
      <c r="G11" s="450"/>
      <c r="H11" s="450"/>
      <c r="I11" s="450"/>
      <c r="J11" s="450"/>
      <c r="K11" s="450"/>
    </row>
    <row r="12" spans="1:11" ht="21" customHeight="1">
      <c r="A12" s="451"/>
      <c r="B12" s="452"/>
      <c r="C12" s="453" t="s">
        <v>678</v>
      </c>
      <c r="D12" s="18"/>
      <c r="E12" s="18"/>
      <c r="F12" s="33"/>
      <c r="G12" s="19"/>
      <c r="H12" s="19"/>
      <c r="I12" s="19"/>
      <c r="K12" s="455"/>
    </row>
    <row r="13" spans="1:11" ht="21" customHeight="1">
      <c r="A13" s="451"/>
      <c r="B13" s="452"/>
      <c r="C13" s="453" t="s">
        <v>679</v>
      </c>
      <c r="D13" s="18">
        <v>15</v>
      </c>
      <c r="E13" s="18" t="s">
        <v>249</v>
      </c>
      <c r="F13" s="148"/>
      <c r="G13" s="148">
        <f t="shared" ref="G13:G18" si="0">D13*F13</f>
        <v>0</v>
      </c>
      <c r="H13" s="148"/>
      <c r="I13" s="148">
        <f t="shared" ref="I13:I18" si="1">H13*D13</f>
        <v>0</v>
      </c>
      <c r="J13" s="148">
        <f t="shared" ref="J13:J18" si="2">I13+G13</f>
        <v>0</v>
      </c>
      <c r="K13" s="455"/>
    </row>
    <row r="14" spans="1:11" ht="21" customHeight="1">
      <c r="A14" s="451"/>
      <c r="B14" s="452"/>
      <c r="C14" s="453" t="s">
        <v>680</v>
      </c>
      <c r="D14" s="18">
        <v>2</v>
      </c>
      <c r="E14" s="18" t="s">
        <v>643</v>
      </c>
      <c r="F14" s="148"/>
      <c r="G14" s="148">
        <f t="shared" si="0"/>
        <v>0</v>
      </c>
      <c r="H14" s="148"/>
      <c r="I14" s="148">
        <f t="shared" si="1"/>
        <v>0</v>
      </c>
      <c r="J14" s="148">
        <f t="shared" si="2"/>
        <v>0</v>
      </c>
      <c r="K14" s="455"/>
    </row>
    <row r="15" spans="1:11" ht="21" customHeight="1">
      <c r="A15" s="451"/>
      <c r="B15" s="452"/>
      <c r="C15" s="453" t="s">
        <v>681</v>
      </c>
      <c r="D15" s="18">
        <v>45</v>
      </c>
      <c r="E15" s="18" t="s">
        <v>644</v>
      </c>
      <c r="F15" s="148"/>
      <c r="G15" s="148">
        <f t="shared" si="0"/>
        <v>0</v>
      </c>
      <c r="H15" s="148"/>
      <c r="I15" s="148">
        <f t="shared" si="1"/>
        <v>0</v>
      </c>
      <c r="J15" s="148">
        <f t="shared" si="2"/>
        <v>0</v>
      </c>
      <c r="K15" s="455"/>
    </row>
    <row r="16" spans="1:11" ht="21" customHeight="1">
      <c r="A16" s="451"/>
      <c r="B16" s="452"/>
      <c r="C16" s="453" t="s">
        <v>682</v>
      </c>
      <c r="D16" s="18">
        <v>15</v>
      </c>
      <c r="E16" s="18" t="s">
        <v>249</v>
      </c>
      <c r="F16" s="148"/>
      <c r="G16" s="148">
        <f t="shared" si="0"/>
        <v>0</v>
      </c>
      <c r="H16" s="148"/>
      <c r="I16" s="148">
        <f t="shared" si="1"/>
        <v>0</v>
      </c>
      <c r="J16" s="148">
        <f t="shared" si="2"/>
        <v>0</v>
      </c>
      <c r="K16" s="456"/>
    </row>
    <row r="17" spans="1:15" ht="21" customHeight="1">
      <c r="A17" s="457"/>
      <c r="B17" s="452"/>
      <c r="C17" s="458" t="s">
        <v>683</v>
      </c>
      <c r="D17" s="18">
        <v>120</v>
      </c>
      <c r="E17" s="459" t="s">
        <v>462</v>
      </c>
      <c r="F17" s="148"/>
      <c r="G17" s="148">
        <f t="shared" si="0"/>
        <v>0</v>
      </c>
      <c r="H17" s="148"/>
      <c r="I17" s="148">
        <f t="shared" si="1"/>
        <v>0</v>
      </c>
      <c r="J17" s="148">
        <f t="shared" si="2"/>
        <v>0</v>
      </c>
      <c r="K17" s="460"/>
    </row>
    <row r="18" spans="1:15" ht="21" customHeight="1">
      <c r="A18" s="461"/>
      <c r="B18" s="462"/>
      <c r="C18" s="463" t="s">
        <v>684</v>
      </c>
      <c r="D18" s="464">
        <v>2120</v>
      </c>
      <c r="E18" s="465" t="s">
        <v>12</v>
      </c>
      <c r="F18" s="148"/>
      <c r="G18" s="148">
        <f t="shared" si="0"/>
        <v>0</v>
      </c>
      <c r="H18" s="148"/>
      <c r="I18" s="148">
        <f t="shared" si="1"/>
        <v>0</v>
      </c>
      <c r="J18" s="148">
        <f t="shared" si="2"/>
        <v>0</v>
      </c>
      <c r="K18" s="460"/>
    </row>
    <row r="19" spans="1:15" ht="21" customHeight="1">
      <c r="A19" s="451"/>
      <c r="B19" s="466"/>
      <c r="C19" s="453"/>
      <c r="D19" s="18"/>
      <c r="E19" s="18"/>
      <c r="F19" s="33"/>
      <c r="G19" s="19"/>
      <c r="H19" s="19"/>
      <c r="I19" s="19"/>
      <c r="J19" s="19"/>
      <c r="K19" s="19"/>
    </row>
    <row r="20" spans="1:15" ht="21" customHeight="1">
      <c r="A20" s="467"/>
      <c r="B20" s="535"/>
      <c r="C20" s="536"/>
      <c r="D20" s="467"/>
      <c r="E20" s="467"/>
      <c r="F20" s="468"/>
      <c r="G20" s="469"/>
      <c r="H20" s="469"/>
      <c r="I20" s="469"/>
      <c r="J20" s="469"/>
      <c r="K20" s="469"/>
    </row>
    <row r="21" spans="1:15" ht="21" customHeight="1" thickBot="1">
      <c r="A21" s="544" t="s">
        <v>31</v>
      </c>
      <c r="B21" s="544"/>
      <c r="C21" s="544"/>
      <c r="D21" s="544"/>
      <c r="E21" s="544"/>
      <c r="F21" s="470"/>
      <c r="G21" s="471"/>
      <c r="H21" s="471"/>
      <c r="I21" s="471"/>
      <c r="J21" s="471">
        <f>SUM(J13:J20)</f>
        <v>0</v>
      </c>
      <c r="K21" s="471"/>
    </row>
    <row r="22" spans="1:15" s="6" customFormat="1" ht="16.5" customHeight="1" thickTop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15" s="6" customFormat="1" ht="16.5" customHeight="1">
      <c r="A23" s="247"/>
      <c r="B23" s="247"/>
      <c r="C23" s="247"/>
      <c r="D23" s="247"/>
      <c r="E23" s="247"/>
      <c r="F23" s="247"/>
      <c r="G23" s="247"/>
      <c r="H23" s="247"/>
      <c r="I23" s="247"/>
      <c r="J23" s="247"/>
      <c r="K23" s="247"/>
    </row>
    <row r="24" spans="1:15" s="6" customFormat="1" ht="16.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</row>
    <row r="25" spans="1:15" s="6" customFormat="1" ht="32.25" customHeight="1">
      <c r="A25" s="53"/>
      <c r="B25" s="246" t="s">
        <v>487</v>
      </c>
      <c r="C25" s="247"/>
      <c r="D25" s="248"/>
      <c r="E25" s="249"/>
      <c r="F25" s="250"/>
      <c r="G25" s="250"/>
      <c r="H25" s="250"/>
      <c r="I25" s="250"/>
      <c r="J25" s="251"/>
      <c r="K25" s="251"/>
      <c r="M25" s="13"/>
      <c r="O25" s="13"/>
    </row>
    <row r="26" spans="1:15" s="7" customFormat="1" ht="34.5" customHeight="1">
      <c r="A26" s="54"/>
      <c r="B26" s="54"/>
      <c r="C26" s="54"/>
      <c r="D26" s="252" t="s">
        <v>543</v>
      </c>
      <c r="E26" s="252"/>
      <c r="F26" s="252"/>
      <c r="G26" s="252"/>
      <c r="H26" s="250"/>
      <c r="I26" s="250"/>
      <c r="J26" s="251"/>
      <c r="K26" s="251"/>
      <c r="M26" s="14"/>
      <c r="O26" s="14"/>
    </row>
    <row r="27" spans="1:15" s="6" customFormat="1" ht="34.5" customHeight="1">
      <c r="A27" s="527" t="s">
        <v>546</v>
      </c>
      <c r="B27" s="527"/>
      <c r="C27" s="527"/>
      <c r="D27" s="543" t="s">
        <v>641</v>
      </c>
      <c r="E27" s="543"/>
      <c r="F27" s="543"/>
      <c r="G27" s="543"/>
      <c r="H27" s="521" t="s">
        <v>546</v>
      </c>
      <c r="I27" s="521"/>
      <c r="J27" s="521"/>
      <c r="K27" s="406"/>
    </row>
    <row r="28" spans="1:15" ht="34.5" customHeight="1">
      <c r="A28" s="543" t="s">
        <v>827</v>
      </c>
      <c r="B28" s="543"/>
      <c r="C28" s="543"/>
      <c r="F28" s="253"/>
      <c r="G28" s="255"/>
      <c r="H28" s="543" t="s">
        <v>638</v>
      </c>
      <c r="I28" s="543"/>
      <c r="J28" s="543"/>
      <c r="K28" s="405"/>
    </row>
    <row r="29" spans="1:15" ht="34.5" customHeight="1">
      <c r="A29" s="418"/>
      <c r="B29" s="418"/>
      <c r="C29" s="254"/>
      <c r="F29" s="253"/>
      <c r="G29" s="255"/>
      <c r="H29" s="255"/>
      <c r="I29" s="255"/>
      <c r="J29" s="255"/>
      <c r="K29" s="255"/>
    </row>
    <row r="30" spans="1:15" ht="34.5" customHeight="1">
      <c r="A30" s="527" t="s">
        <v>546</v>
      </c>
      <c r="B30" s="527"/>
      <c r="C30" s="527"/>
      <c r="F30" s="253"/>
      <c r="G30" s="255"/>
      <c r="H30" s="527" t="s">
        <v>823</v>
      </c>
      <c r="I30" s="527"/>
      <c r="J30" s="527"/>
      <c r="K30" s="406"/>
      <c r="L30" s="529"/>
      <c r="M30" s="529"/>
    </row>
    <row r="31" spans="1:15" ht="34.5" customHeight="1">
      <c r="A31" s="543" t="s">
        <v>826</v>
      </c>
      <c r="B31" s="543"/>
      <c r="C31" s="543"/>
      <c r="F31" s="253"/>
      <c r="G31" s="405"/>
      <c r="H31" s="542" t="s">
        <v>825</v>
      </c>
      <c r="I31" s="542"/>
      <c r="J31" s="542"/>
      <c r="K31" s="472"/>
      <c r="L31" s="404"/>
      <c r="M31" s="9"/>
    </row>
    <row r="32" spans="1:15" ht="34.5" customHeight="1">
      <c r="A32" s="473"/>
      <c r="B32" s="253"/>
      <c r="F32" s="253"/>
      <c r="G32" s="393"/>
      <c r="H32" s="393"/>
      <c r="I32" s="393"/>
      <c r="J32" s="255"/>
      <c r="K32" s="255"/>
    </row>
    <row r="33" spans="1:11" ht="34.5" customHeight="1">
      <c r="A33" s="473"/>
      <c r="B33" s="253"/>
      <c r="F33" s="253"/>
      <c r="G33" s="393"/>
      <c r="H33" s="393"/>
      <c r="I33" s="393"/>
      <c r="J33" s="255"/>
      <c r="K33" s="255"/>
    </row>
    <row r="34" spans="1:11" ht="34.5" customHeight="1">
      <c r="A34" s="253"/>
      <c r="B34" s="253"/>
      <c r="C34" s="254"/>
      <c r="F34" s="253"/>
      <c r="G34" s="255"/>
      <c r="H34" s="255"/>
      <c r="I34" s="255"/>
      <c r="J34" s="255"/>
      <c r="K34" s="255"/>
    </row>
    <row r="35" spans="1:11" ht="34.5" customHeight="1">
      <c r="A35" s="253"/>
      <c r="B35" s="253"/>
      <c r="C35" s="254"/>
      <c r="F35" s="253"/>
      <c r="G35" s="255"/>
      <c r="H35" s="255"/>
      <c r="I35" s="255"/>
      <c r="J35" s="255"/>
      <c r="K35" s="255"/>
    </row>
    <row r="36" spans="1:11" ht="34.5" customHeight="1">
      <c r="A36" s="253"/>
      <c r="B36" s="253"/>
      <c r="C36" s="254"/>
      <c r="F36" s="253"/>
      <c r="G36" s="255"/>
      <c r="H36" s="255"/>
      <c r="I36" s="255"/>
      <c r="J36" s="255"/>
      <c r="K36" s="255"/>
    </row>
    <row r="37" spans="1:11" ht="34.5" customHeight="1">
      <c r="A37" s="253"/>
      <c r="B37" s="253"/>
      <c r="C37" s="254"/>
      <c r="F37" s="253"/>
      <c r="G37" s="255"/>
      <c r="H37" s="255"/>
      <c r="I37" s="255"/>
      <c r="J37" s="255"/>
      <c r="K37" s="255"/>
    </row>
    <row r="38" spans="1:11" ht="34.5" customHeight="1">
      <c r="A38" s="253"/>
      <c r="B38" s="253"/>
      <c r="C38" s="254"/>
      <c r="F38" s="253"/>
      <c r="G38" s="255"/>
      <c r="H38" s="255"/>
      <c r="I38" s="255"/>
      <c r="J38" s="255"/>
      <c r="K38" s="255"/>
    </row>
    <row r="39" spans="1:11" ht="34.5" customHeight="1">
      <c r="A39" s="253"/>
      <c r="B39" s="253"/>
      <c r="C39" s="254"/>
      <c r="F39" s="253"/>
      <c r="G39" s="255"/>
      <c r="H39" s="255"/>
      <c r="I39" s="255"/>
      <c r="J39" s="255"/>
      <c r="K39" s="255"/>
    </row>
    <row r="40" spans="1:11" ht="21" customHeight="1">
      <c r="A40" s="253"/>
      <c r="B40" s="253"/>
      <c r="C40" s="254"/>
      <c r="F40" s="253"/>
      <c r="G40" s="255"/>
      <c r="H40" s="255"/>
      <c r="I40" s="255"/>
      <c r="J40" s="255"/>
      <c r="K40" s="255"/>
    </row>
    <row r="41" spans="1:11" ht="21" customHeight="1">
      <c r="A41" s="253"/>
      <c r="B41" s="253"/>
      <c r="C41" s="254"/>
      <c r="F41" s="253"/>
      <c r="G41" s="255"/>
      <c r="H41" s="255"/>
      <c r="I41" s="255"/>
      <c r="J41" s="255"/>
      <c r="K41" s="255"/>
    </row>
    <row r="42" spans="1:11" ht="21" customHeight="1">
      <c r="A42" s="253"/>
      <c r="B42" s="253"/>
      <c r="C42" s="254"/>
      <c r="F42" s="253"/>
      <c r="G42" s="255"/>
      <c r="H42" s="255"/>
      <c r="I42" s="255"/>
      <c r="J42" s="255"/>
      <c r="K42" s="255"/>
    </row>
    <row r="43" spans="1:11" ht="21" customHeight="1">
      <c r="A43" s="253"/>
      <c r="B43" s="253"/>
      <c r="C43" s="254"/>
      <c r="F43" s="253"/>
      <c r="G43" s="255"/>
      <c r="H43" s="255"/>
      <c r="I43" s="255"/>
      <c r="J43" s="255"/>
      <c r="K43" s="255"/>
    </row>
    <row r="44" spans="1:11" ht="21" customHeight="1">
      <c r="A44" s="253"/>
      <c r="B44" s="253"/>
      <c r="C44" s="254"/>
      <c r="F44" s="253"/>
      <c r="G44" s="255"/>
      <c r="H44" s="255"/>
      <c r="I44" s="255"/>
      <c r="J44" s="255"/>
      <c r="K44" s="255"/>
    </row>
    <row r="45" spans="1:11" ht="21" customHeight="1">
      <c r="A45" s="253"/>
      <c r="B45" s="253"/>
      <c r="C45" s="254"/>
      <c r="F45" s="253"/>
      <c r="G45" s="255"/>
      <c r="H45" s="255"/>
      <c r="I45" s="255"/>
      <c r="J45" s="255"/>
      <c r="K45" s="255"/>
    </row>
    <row r="46" spans="1:11" ht="21" customHeight="1">
      <c r="A46" s="253"/>
      <c r="B46" s="253"/>
      <c r="C46" s="254"/>
      <c r="F46" s="253"/>
      <c r="G46" s="255"/>
      <c r="H46" s="255"/>
      <c r="I46" s="255"/>
      <c r="J46" s="255"/>
      <c r="K46" s="255"/>
    </row>
    <row r="47" spans="1:11" ht="21" customHeight="1">
      <c r="A47" s="253"/>
      <c r="B47" s="253"/>
      <c r="C47" s="254"/>
      <c r="F47" s="253"/>
      <c r="G47" s="255"/>
      <c r="H47" s="255"/>
      <c r="I47" s="255"/>
      <c r="J47" s="255"/>
      <c r="K47" s="255"/>
    </row>
    <row r="48" spans="1:11" ht="21" customHeight="1">
      <c r="A48" s="253"/>
      <c r="B48" s="253"/>
      <c r="C48" s="254"/>
      <c r="F48" s="253"/>
      <c r="G48" s="255"/>
      <c r="H48" s="255"/>
      <c r="I48" s="255"/>
      <c r="J48" s="255"/>
      <c r="K48" s="255"/>
    </row>
    <row r="49" spans="1:11" ht="21" customHeight="1">
      <c r="A49" s="253"/>
      <c r="B49" s="253"/>
      <c r="C49" s="254"/>
      <c r="F49" s="253"/>
      <c r="G49" s="255"/>
      <c r="H49" s="255"/>
      <c r="I49" s="255"/>
      <c r="J49" s="255"/>
      <c r="K49" s="255"/>
    </row>
    <row r="50" spans="1:11" ht="21" customHeight="1">
      <c r="A50" s="253"/>
      <c r="B50" s="253"/>
      <c r="C50" s="254"/>
      <c r="F50" s="253"/>
      <c r="G50" s="255"/>
      <c r="H50" s="255"/>
      <c r="I50" s="255"/>
      <c r="J50" s="255"/>
      <c r="K50" s="255"/>
    </row>
    <row r="51" spans="1:11" ht="21" customHeight="1">
      <c r="A51" s="253"/>
      <c r="B51" s="253"/>
      <c r="C51" s="254"/>
      <c r="F51" s="253"/>
      <c r="G51" s="255"/>
      <c r="H51" s="255"/>
      <c r="I51" s="255"/>
      <c r="J51" s="255"/>
      <c r="K51" s="255"/>
    </row>
    <row r="52" spans="1:11" ht="21" customHeight="1">
      <c r="A52" s="253"/>
      <c r="B52" s="253"/>
      <c r="C52" s="254"/>
      <c r="F52" s="253"/>
      <c r="G52" s="255"/>
      <c r="H52" s="255"/>
      <c r="I52" s="255"/>
      <c r="J52" s="255"/>
      <c r="K52" s="255"/>
    </row>
    <row r="53" spans="1:11" ht="21" customHeight="1">
      <c r="A53" s="253"/>
      <c r="B53" s="253"/>
      <c r="C53" s="254"/>
      <c r="F53" s="253"/>
      <c r="G53" s="255"/>
      <c r="H53" s="255"/>
      <c r="I53" s="255"/>
      <c r="J53" s="255"/>
      <c r="K53" s="255"/>
    </row>
    <row r="54" spans="1:11" ht="21" customHeight="1">
      <c r="A54" s="253"/>
      <c r="B54" s="253"/>
      <c r="C54" s="254"/>
      <c r="F54" s="253"/>
      <c r="G54" s="255"/>
      <c r="H54" s="255"/>
      <c r="I54" s="255"/>
      <c r="J54" s="255"/>
      <c r="K54" s="255"/>
    </row>
    <row r="55" spans="1:11" ht="21" customHeight="1">
      <c r="A55" s="253"/>
      <c r="B55" s="253"/>
      <c r="C55" s="254"/>
      <c r="F55" s="253"/>
      <c r="G55" s="255"/>
      <c r="H55" s="255"/>
      <c r="I55" s="255"/>
      <c r="J55" s="255"/>
      <c r="K55" s="255"/>
    </row>
    <row r="56" spans="1:11" ht="21" customHeight="1">
      <c r="A56" s="253"/>
      <c r="B56" s="253"/>
      <c r="C56" s="254"/>
      <c r="F56" s="253"/>
      <c r="G56" s="255"/>
      <c r="H56" s="255"/>
      <c r="I56" s="255"/>
      <c r="J56" s="255"/>
      <c r="K56" s="255"/>
    </row>
    <row r="57" spans="1:11" ht="21" customHeight="1">
      <c r="A57" s="253"/>
      <c r="B57" s="253"/>
      <c r="C57" s="254"/>
      <c r="F57" s="253"/>
      <c r="G57" s="255"/>
      <c r="H57" s="255"/>
      <c r="I57" s="255"/>
      <c r="J57" s="255"/>
      <c r="K57" s="255"/>
    </row>
    <row r="58" spans="1:11" ht="21" customHeight="1">
      <c r="A58" s="253"/>
      <c r="B58" s="253"/>
      <c r="C58" s="254"/>
      <c r="F58" s="253"/>
      <c r="G58" s="255"/>
      <c r="H58" s="255"/>
      <c r="I58" s="255"/>
      <c r="J58" s="255"/>
      <c r="K58" s="255"/>
    </row>
    <row r="59" spans="1:11" ht="21" customHeight="1">
      <c r="A59" s="253"/>
      <c r="B59" s="253"/>
      <c r="C59" s="254"/>
      <c r="F59" s="253"/>
      <c r="G59" s="255"/>
      <c r="H59" s="255"/>
      <c r="I59" s="255"/>
      <c r="J59" s="255"/>
      <c r="K59" s="255"/>
    </row>
    <row r="60" spans="1:11" ht="21" customHeight="1">
      <c r="A60" s="253"/>
      <c r="B60" s="253"/>
      <c r="C60" s="254"/>
      <c r="F60" s="253"/>
      <c r="G60" s="255"/>
      <c r="H60" s="255"/>
      <c r="I60" s="255"/>
      <c r="J60" s="255"/>
      <c r="K60" s="255"/>
    </row>
    <row r="61" spans="1:11" ht="21" customHeight="1">
      <c r="A61" s="253"/>
      <c r="B61" s="253"/>
      <c r="C61" s="254"/>
      <c r="F61" s="253"/>
      <c r="G61" s="255"/>
      <c r="H61" s="255"/>
      <c r="I61" s="255"/>
      <c r="J61" s="255"/>
      <c r="K61" s="255"/>
    </row>
    <row r="62" spans="1:11" ht="21" customHeight="1">
      <c r="A62" s="253"/>
      <c r="B62" s="253"/>
      <c r="C62" s="254"/>
      <c r="F62" s="253"/>
      <c r="G62" s="255"/>
      <c r="H62" s="255"/>
      <c r="I62" s="255"/>
      <c r="J62" s="255"/>
      <c r="K62" s="255"/>
    </row>
    <row r="63" spans="1:11" ht="21" customHeight="1">
      <c r="A63" s="253"/>
      <c r="B63" s="253"/>
      <c r="C63" s="254"/>
      <c r="F63" s="253"/>
      <c r="G63" s="255"/>
      <c r="H63" s="255"/>
      <c r="I63" s="255"/>
      <c r="J63" s="255"/>
      <c r="K63" s="255"/>
    </row>
    <row r="64" spans="1:11" ht="21" customHeight="1">
      <c r="A64" s="253"/>
      <c r="B64" s="253"/>
      <c r="C64" s="254"/>
      <c r="F64" s="253"/>
      <c r="G64" s="255"/>
      <c r="H64" s="255"/>
      <c r="I64" s="255"/>
      <c r="J64" s="255"/>
      <c r="K64" s="255"/>
    </row>
    <row r="65" spans="1:11" ht="21" customHeight="1">
      <c r="A65" s="253"/>
      <c r="B65" s="253"/>
      <c r="C65" s="254"/>
      <c r="F65" s="253"/>
      <c r="G65" s="255"/>
      <c r="H65" s="255"/>
      <c r="I65" s="255"/>
      <c r="J65" s="255"/>
      <c r="K65" s="255"/>
    </row>
    <row r="66" spans="1:11" ht="21" customHeight="1">
      <c r="A66" s="253"/>
      <c r="B66" s="253"/>
      <c r="C66" s="254"/>
      <c r="F66" s="253"/>
      <c r="G66" s="255"/>
      <c r="H66" s="255"/>
      <c r="I66" s="255"/>
      <c r="J66" s="255"/>
      <c r="K66" s="255"/>
    </row>
    <row r="67" spans="1:11" ht="21" customHeight="1">
      <c r="A67" s="253"/>
      <c r="B67" s="253"/>
      <c r="C67" s="254"/>
      <c r="F67" s="253"/>
      <c r="G67" s="255"/>
      <c r="H67" s="255"/>
      <c r="I67" s="255"/>
      <c r="J67" s="255"/>
      <c r="K67" s="255"/>
    </row>
    <row r="68" spans="1:11" ht="21" customHeight="1">
      <c r="A68" s="253"/>
      <c r="B68" s="253"/>
      <c r="C68" s="254"/>
      <c r="F68" s="253"/>
      <c r="G68" s="255"/>
      <c r="H68" s="255"/>
      <c r="I68" s="255"/>
      <c r="J68" s="255"/>
      <c r="K68" s="255"/>
    </row>
    <row r="69" spans="1:11" ht="21" customHeight="1">
      <c r="A69" s="253"/>
      <c r="B69" s="253"/>
      <c r="C69" s="254"/>
      <c r="F69" s="253"/>
      <c r="G69" s="255"/>
      <c r="H69" s="255"/>
      <c r="I69" s="255"/>
      <c r="J69" s="255"/>
      <c r="K69" s="255"/>
    </row>
    <row r="70" spans="1:11" ht="21" customHeight="1">
      <c r="A70" s="253"/>
      <c r="B70" s="253"/>
      <c r="C70" s="254"/>
      <c r="F70" s="253"/>
      <c r="G70" s="255"/>
      <c r="H70" s="255"/>
      <c r="I70" s="255"/>
      <c r="J70" s="255"/>
      <c r="K70" s="255"/>
    </row>
    <row r="71" spans="1:11" ht="21" customHeight="1">
      <c r="A71" s="253"/>
      <c r="B71" s="253"/>
      <c r="C71" s="254"/>
      <c r="F71" s="253"/>
      <c r="G71" s="255"/>
      <c r="H71" s="255"/>
      <c r="I71" s="255"/>
      <c r="J71" s="255"/>
      <c r="K71" s="255"/>
    </row>
    <row r="72" spans="1:11" ht="21" customHeight="1">
      <c r="A72" s="253"/>
      <c r="B72" s="253"/>
      <c r="C72" s="254"/>
      <c r="F72" s="253"/>
      <c r="G72" s="255"/>
      <c r="H72" s="255"/>
      <c r="I72" s="255"/>
      <c r="J72" s="255"/>
      <c r="K72" s="255"/>
    </row>
    <row r="73" spans="1:11" ht="21" customHeight="1">
      <c r="A73" s="253"/>
      <c r="B73" s="253"/>
      <c r="C73" s="254"/>
      <c r="F73" s="253"/>
      <c r="G73" s="255"/>
      <c r="H73" s="255"/>
      <c r="I73" s="255"/>
      <c r="J73" s="255"/>
      <c r="K73" s="255"/>
    </row>
    <row r="74" spans="1:11" ht="21" customHeight="1">
      <c r="A74" s="253"/>
      <c r="B74" s="253"/>
      <c r="C74" s="254"/>
      <c r="F74" s="253"/>
      <c r="G74" s="255"/>
      <c r="H74" s="255"/>
      <c r="I74" s="255"/>
      <c r="J74" s="255"/>
      <c r="K74" s="255"/>
    </row>
    <row r="75" spans="1:11" ht="21" customHeight="1">
      <c r="A75" s="253"/>
      <c r="B75" s="253"/>
      <c r="C75" s="254"/>
      <c r="F75" s="253"/>
      <c r="G75" s="255"/>
      <c r="H75" s="255"/>
      <c r="I75" s="255"/>
      <c r="J75" s="255"/>
      <c r="K75" s="255"/>
    </row>
    <row r="76" spans="1:11" ht="21" customHeight="1">
      <c r="A76" s="253"/>
      <c r="B76" s="253"/>
      <c r="C76" s="254"/>
      <c r="F76" s="253"/>
      <c r="G76" s="255"/>
      <c r="H76" s="255"/>
      <c r="I76" s="255"/>
      <c r="J76" s="255"/>
      <c r="K76" s="255"/>
    </row>
    <row r="77" spans="1:11" ht="21" customHeight="1">
      <c r="A77" s="253"/>
      <c r="B77" s="253"/>
      <c r="C77" s="254"/>
      <c r="F77" s="253"/>
      <c r="G77" s="255"/>
      <c r="H77" s="255"/>
      <c r="I77" s="255"/>
      <c r="J77" s="255"/>
      <c r="K77" s="255"/>
    </row>
    <row r="78" spans="1:11" ht="21" customHeight="1">
      <c r="A78" s="253"/>
      <c r="B78" s="253"/>
      <c r="C78" s="254"/>
      <c r="F78" s="253"/>
      <c r="G78" s="255"/>
      <c r="H78" s="255"/>
      <c r="I78" s="255"/>
      <c r="J78" s="255"/>
      <c r="K78" s="255"/>
    </row>
    <row r="79" spans="1:11" ht="21" customHeight="1">
      <c r="A79" s="253"/>
      <c r="B79" s="253"/>
      <c r="C79" s="254"/>
      <c r="F79" s="253"/>
      <c r="G79" s="255"/>
      <c r="H79" s="255"/>
      <c r="I79" s="255"/>
      <c r="J79" s="255"/>
      <c r="K79" s="255"/>
    </row>
    <row r="80" spans="1:11" ht="21" customHeight="1">
      <c r="A80" s="253"/>
      <c r="B80" s="253"/>
      <c r="C80" s="254"/>
      <c r="F80" s="253"/>
      <c r="G80" s="255"/>
      <c r="H80" s="255"/>
      <c r="I80" s="255"/>
      <c r="J80" s="255"/>
      <c r="K80" s="255"/>
    </row>
    <row r="81" spans="1:11" ht="21" customHeight="1">
      <c r="A81" s="253"/>
      <c r="B81" s="253"/>
      <c r="C81" s="254"/>
      <c r="F81" s="253"/>
      <c r="G81" s="255"/>
      <c r="H81" s="255"/>
      <c r="I81" s="255"/>
      <c r="J81" s="255"/>
      <c r="K81" s="255"/>
    </row>
    <row r="82" spans="1:11" ht="21" customHeight="1">
      <c r="A82" s="253"/>
      <c r="B82" s="253"/>
      <c r="C82" s="254"/>
      <c r="F82" s="253"/>
      <c r="G82" s="255"/>
      <c r="H82" s="255"/>
      <c r="I82" s="255"/>
      <c r="J82" s="255"/>
      <c r="K82" s="255"/>
    </row>
    <row r="83" spans="1:11" ht="21" customHeight="1">
      <c r="A83" s="253"/>
      <c r="B83" s="254"/>
      <c r="C83" s="254"/>
      <c r="F83" s="253"/>
      <c r="G83" s="255"/>
      <c r="H83" s="255"/>
      <c r="I83" s="255"/>
      <c r="J83" s="255"/>
      <c r="K83" s="255"/>
    </row>
    <row r="84" spans="1:11" ht="21" customHeight="1">
      <c r="A84" s="253"/>
      <c r="B84" s="254"/>
      <c r="C84" s="254"/>
      <c r="F84" s="253"/>
      <c r="G84" s="255"/>
      <c r="H84" s="255"/>
      <c r="I84" s="255"/>
      <c r="J84" s="255"/>
      <c r="K84" s="255"/>
    </row>
    <row r="85" spans="1:11" ht="21" customHeight="1">
      <c r="A85" s="253"/>
      <c r="B85" s="254"/>
      <c r="C85" s="254"/>
      <c r="F85" s="253"/>
      <c r="G85" s="255"/>
      <c r="H85" s="255"/>
      <c r="I85" s="255"/>
      <c r="J85" s="255"/>
      <c r="K85" s="255"/>
    </row>
    <row r="86" spans="1:11" ht="21" customHeight="1">
      <c r="A86" s="253"/>
      <c r="B86" s="254"/>
      <c r="C86" s="254"/>
      <c r="F86" s="253"/>
      <c r="G86" s="255"/>
      <c r="H86" s="255"/>
      <c r="I86" s="255"/>
      <c r="J86" s="255"/>
      <c r="K86" s="255"/>
    </row>
    <row r="87" spans="1:11" ht="21" customHeight="1">
      <c r="A87" s="253"/>
      <c r="B87" s="254"/>
      <c r="C87" s="254"/>
      <c r="F87" s="253"/>
      <c r="G87" s="255"/>
      <c r="H87" s="255"/>
      <c r="I87" s="255"/>
      <c r="J87" s="255"/>
      <c r="K87" s="255"/>
    </row>
    <row r="88" spans="1:11" ht="21" customHeight="1">
      <c r="A88" s="253"/>
      <c r="B88" s="254"/>
      <c r="C88" s="254"/>
      <c r="F88" s="253"/>
      <c r="G88" s="255"/>
      <c r="H88" s="255"/>
      <c r="I88" s="255"/>
      <c r="J88" s="255"/>
      <c r="K88" s="255"/>
    </row>
    <row r="89" spans="1:11" ht="21" customHeight="1">
      <c r="A89" s="253"/>
      <c r="B89" s="254"/>
      <c r="C89" s="254"/>
      <c r="F89" s="253"/>
      <c r="G89" s="255"/>
      <c r="H89" s="255"/>
      <c r="I89" s="255"/>
      <c r="J89" s="255"/>
      <c r="K89" s="255"/>
    </row>
    <row r="90" spans="1:11" ht="21" customHeight="1">
      <c r="A90" s="253"/>
      <c r="B90" s="254"/>
      <c r="C90" s="254"/>
      <c r="F90" s="253"/>
      <c r="G90" s="255"/>
      <c r="H90" s="255"/>
      <c r="I90" s="255"/>
      <c r="J90" s="255"/>
      <c r="K90" s="255"/>
    </row>
    <row r="91" spans="1:11" ht="21" customHeight="1">
      <c r="A91" s="253"/>
      <c r="B91" s="254"/>
      <c r="C91" s="254"/>
      <c r="F91" s="253"/>
      <c r="G91" s="255"/>
      <c r="H91" s="255"/>
      <c r="I91" s="255"/>
      <c r="J91" s="255"/>
      <c r="K91" s="255"/>
    </row>
    <row r="92" spans="1:11" ht="21" customHeight="1">
      <c r="A92" s="253"/>
      <c r="B92" s="254"/>
      <c r="C92" s="254"/>
      <c r="F92" s="253"/>
      <c r="G92" s="255"/>
      <c r="H92" s="253"/>
      <c r="I92" s="255"/>
      <c r="J92" s="255"/>
      <c r="K92" s="255"/>
    </row>
    <row r="93" spans="1:11" ht="21" customHeight="1">
      <c r="A93" s="253"/>
      <c r="B93" s="254"/>
      <c r="C93" s="254"/>
      <c r="F93" s="253"/>
      <c r="G93" s="255"/>
      <c r="H93" s="253"/>
      <c r="I93" s="255"/>
      <c r="J93" s="255"/>
      <c r="K93" s="255"/>
    </row>
    <row r="94" spans="1:11" ht="20.100000000000001" customHeight="1">
      <c r="A94" s="253"/>
      <c r="B94" s="253"/>
      <c r="C94" s="254"/>
      <c r="F94" s="253"/>
      <c r="G94" s="255"/>
      <c r="H94" s="255"/>
      <c r="I94" s="255"/>
      <c r="J94" s="255"/>
      <c r="K94" s="255"/>
    </row>
    <row r="95" spans="1:11" ht="20.100000000000001" customHeight="1">
      <c r="A95" s="253"/>
      <c r="B95" s="253"/>
      <c r="C95" s="254"/>
      <c r="F95" s="253"/>
      <c r="G95" s="255"/>
      <c r="H95" s="255"/>
      <c r="I95" s="255"/>
      <c r="J95" s="255"/>
      <c r="K95" s="255"/>
    </row>
    <row r="96" spans="1:11" ht="20.100000000000001" customHeight="1">
      <c r="A96" s="253"/>
      <c r="B96" s="253"/>
      <c r="C96" s="254"/>
      <c r="F96" s="253"/>
      <c r="G96" s="255"/>
      <c r="H96" s="255"/>
      <c r="I96" s="255"/>
      <c r="J96" s="255"/>
      <c r="K96" s="255"/>
    </row>
    <row r="97" spans="1:11" ht="21" customHeight="1">
      <c r="A97" s="253"/>
      <c r="B97" s="253"/>
      <c r="C97" s="254"/>
      <c r="F97" s="253"/>
      <c r="G97" s="255"/>
      <c r="H97" s="255"/>
      <c r="I97" s="255"/>
      <c r="J97" s="255"/>
      <c r="K97" s="255"/>
    </row>
    <row r="98" spans="1:11" ht="20.100000000000001" customHeight="1">
      <c r="A98" s="253"/>
      <c r="B98" s="253"/>
      <c r="C98" s="254"/>
      <c r="F98" s="253"/>
      <c r="G98" s="255"/>
      <c r="H98" s="255"/>
      <c r="I98" s="255"/>
      <c r="J98" s="255"/>
      <c r="K98" s="255"/>
    </row>
    <row r="99" spans="1:11" ht="21" customHeight="1">
      <c r="A99" s="253"/>
      <c r="B99" s="253"/>
      <c r="C99" s="254"/>
      <c r="F99" s="255"/>
      <c r="G99" s="255"/>
      <c r="H99" s="255"/>
      <c r="I99" s="255"/>
      <c r="J99" s="255"/>
      <c r="K99" s="255"/>
    </row>
    <row r="100" spans="1:11" ht="20.100000000000001" customHeight="1">
      <c r="A100" s="253"/>
      <c r="B100" s="253"/>
      <c r="C100" s="254"/>
      <c r="F100" s="255"/>
      <c r="G100" s="255"/>
      <c r="H100" s="255"/>
      <c r="I100" s="255"/>
      <c r="J100" s="255"/>
      <c r="K100" s="255"/>
    </row>
    <row r="101" spans="1:11" ht="20.100000000000001" customHeight="1">
      <c r="A101" s="253"/>
      <c r="B101" s="253"/>
      <c r="C101" s="254"/>
      <c r="F101" s="255"/>
      <c r="G101" s="255"/>
      <c r="H101" s="255"/>
      <c r="I101" s="255"/>
      <c r="J101" s="255"/>
      <c r="K101" s="255"/>
    </row>
    <row r="102" spans="1:11" ht="20.100000000000001" customHeight="1">
      <c r="A102" s="253"/>
      <c r="B102" s="253"/>
      <c r="C102" s="254"/>
      <c r="F102" s="255"/>
      <c r="G102" s="255"/>
      <c r="H102" s="255"/>
      <c r="I102" s="255"/>
      <c r="J102" s="255"/>
      <c r="K102" s="255"/>
    </row>
    <row r="103" spans="1:11" ht="20.100000000000001" customHeight="1">
      <c r="A103" s="253"/>
      <c r="B103" s="253"/>
      <c r="C103" s="254"/>
      <c r="F103" s="255"/>
      <c r="G103" s="255"/>
      <c r="H103" s="255"/>
      <c r="I103" s="255"/>
      <c r="J103" s="255"/>
      <c r="K103" s="255"/>
    </row>
    <row r="104" spans="1:11" ht="20.100000000000001" customHeight="1">
      <c r="A104" s="253"/>
      <c r="B104" s="253"/>
      <c r="C104" s="254"/>
      <c r="F104" s="255"/>
      <c r="G104" s="255"/>
      <c r="H104" s="255"/>
      <c r="I104" s="255"/>
      <c r="J104" s="255"/>
      <c r="K104" s="255"/>
    </row>
    <row r="105" spans="1:11" ht="21" customHeight="1">
      <c r="A105" s="253"/>
      <c r="B105" s="253"/>
      <c r="C105" s="254"/>
      <c r="F105" s="255"/>
      <c r="G105" s="255"/>
      <c r="H105" s="255"/>
      <c r="I105" s="255"/>
      <c r="J105" s="255"/>
      <c r="K105" s="255"/>
    </row>
    <row r="106" spans="1:11" ht="20.100000000000001" customHeight="1">
      <c r="A106" s="253"/>
      <c r="B106" s="253"/>
      <c r="C106" s="254"/>
      <c r="F106" s="255"/>
      <c r="G106" s="255"/>
      <c r="H106" s="255"/>
      <c r="I106" s="255"/>
      <c r="J106" s="255"/>
      <c r="K106" s="255"/>
    </row>
    <row r="107" spans="1:11" ht="21" customHeight="1">
      <c r="A107" s="253"/>
      <c r="B107" s="253"/>
      <c r="C107" s="254"/>
      <c r="F107" s="255"/>
      <c r="G107" s="255"/>
      <c r="H107" s="255"/>
      <c r="I107" s="255"/>
      <c r="J107" s="255"/>
      <c r="K107" s="255"/>
    </row>
    <row r="108" spans="1:11" ht="21" customHeight="1">
      <c r="A108" s="253"/>
      <c r="B108" s="253"/>
      <c r="C108" s="254"/>
      <c r="F108" s="255"/>
      <c r="G108" s="255"/>
      <c r="H108" s="255"/>
      <c r="I108" s="255"/>
      <c r="J108" s="255"/>
      <c r="K108" s="255"/>
    </row>
    <row r="109" spans="1:11" ht="21" customHeight="1">
      <c r="A109" s="253"/>
      <c r="B109" s="253"/>
      <c r="C109" s="254"/>
      <c r="F109" s="255"/>
      <c r="G109" s="255"/>
      <c r="H109" s="255"/>
      <c r="I109" s="255"/>
      <c r="J109" s="255"/>
      <c r="K109" s="255"/>
    </row>
    <row r="110" spans="1:11" ht="21" customHeight="1">
      <c r="A110" s="253"/>
      <c r="B110" s="253"/>
      <c r="C110" s="254"/>
      <c r="F110" s="255"/>
      <c r="G110" s="255"/>
      <c r="H110" s="255"/>
      <c r="I110" s="255"/>
      <c r="J110" s="255"/>
      <c r="K110" s="255"/>
    </row>
    <row r="111" spans="1:11" ht="20.100000000000001" customHeight="1">
      <c r="A111" s="253"/>
      <c r="B111" s="253"/>
      <c r="C111" s="254"/>
      <c r="F111" s="255"/>
      <c r="G111" s="255"/>
      <c r="H111" s="255"/>
      <c r="I111" s="255"/>
      <c r="J111" s="255"/>
      <c r="K111" s="255"/>
    </row>
    <row r="112" spans="1:11" ht="20.100000000000001" customHeight="1">
      <c r="A112" s="253"/>
      <c r="B112" s="253"/>
      <c r="C112" s="254"/>
      <c r="F112" s="255"/>
      <c r="G112" s="255"/>
      <c r="H112" s="255"/>
      <c r="I112" s="255"/>
      <c r="J112" s="255"/>
      <c r="K112" s="255"/>
    </row>
    <row r="113" spans="1:11" ht="20.100000000000001" customHeight="1">
      <c r="A113" s="253"/>
      <c r="B113" s="253"/>
      <c r="C113" s="254"/>
      <c r="F113" s="255"/>
      <c r="G113" s="255"/>
      <c r="H113" s="255"/>
      <c r="I113" s="255"/>
      <c r="J113" s="255"/>
      <c r="K113" s="255"/>
    </row>
    <row r="114" spans="1:11" ht="20.100000000000001" customHeight="1">
      <c r="A114" s="253"/>
      <c r="B114" s="253"/>
      <c r="C114" s="254"/>
      <c r="F114" s="255"/>
      <c r="G114" s="255"/>
      <c r="H114" s="255"/>
      <c r="I114" s="255"/>
      <c r="J114" s="255"/>
      <c r="K114" s="255"/>
    </row>
    <row r="115" spans="1:11" ht="21" customHeight="1">
      <c r="A115" s="253"/>
      <c r="B115" s="253"/>
      <c r="C115" s="254"/>
      <c r="F115" s="255"/>
      <c r="G115" s="255"/>
      <c r="H115" s="255"/>
      <c r="I115" s="255"/>
      <c r="J115" s="255"/>
      <c r="K115" s="255"/>
    </row>
    <row r="116" spans="1:11" ht="18.899999999999999" customHeight="1">
      <c r="A116" s="253"/>
      <c r="B116" s="253"/>
      <c r="C116" s="254"/>
      <c r="F116" s="255"/>
      <c r="G116" s="255"/>
      <c r="H116" s="255"/>
      <c r="I116" s="255"/>
      <c r="J116" s="255"/>
      <c r="K116" s="255"/>
    </row>
    <row r="117" spans="1:11" ht="18.899999999999999" customHeight="1">
      <c r="A117" s="253"/>
      <c r="B117" s="253"/>
      <c r="C117" s="254"/>
      <c r="F117" s="255"/>
      <c r="G117" s="255"/>
      <c r="H117" s="255"/>
      <c r="I117" s="255"/>
      <c r="J117" s="255"/>
      <c r="K117" s="255"/>
    </row>
    <row r="118" spans="1:11" ht="18.899999999999999" customHeight="1">
      <c r="A118" s="253"/>
      <c r="B118" s="253"/>
      <c r="C118" s="254"/>
      <c r="F118" s="255"/>
      <c r="G118" s="255"/>
      <c r="H118" s="255"/>
      <c r="I118" s="255"/>
      <c r="J118" s="255"/>
      <c r="K118" s="255"/>
    </row>
    <row r="119" spans="1:11" ht="18.899999999999999" customHeight="1">
      <c r="A119" s="253"/>
      <c r="B119" s="253"/>
      <c r="C119" s="254"/>
      <c r="F119" s="255"/>
      <c r="G119" s="255"/>
      <c r="H119" s="255"/>
      <c r="I119" s="255"/>
      <c r="J119" s="255"/>
      <c r="K119" s="255"/>
    </row>
    <row r="120" spans="1:11" ht="18.899999999999999" customHeight="1">
      <c r="A120" s="253"/>
      <c r="B120" s="253"/>
      <c r="C120" s="254"/>
      <c r="F120" s="255"/>
      <c r="G120" s="255"/>
      <c r="H120" s="255"/>
      <c r="I120" s="255"/>
      <c r="J120" s="255"/>
      <c r="K120" s="255"/>
    </row>
    <row r="121" spans="1:11" ht="18.899999999999999" customHeight="1">
      <c r="A121" s="253"/>
      <c r="B121" s="253"/>
      <c r="C121" s="254"/>
      <c r="F121" s="255"/>
      <c r="G121" s="255"/>
      <c r="H121" s="255"/>
      <c r="I121" s="255"/>
      <c r="J121" s="255"/>
      <c r="K121" s="255"/>
    </row>
    <row r="122" spans="1:11" ht="18.899999999999999" customHeight="1">
      <c r="A122" s="253"/>
      <c r="B122" s="253"/>
      <c r="C122" s="254"/>
      <c r="F122" s="255"/>
      <c r="G122" s="255"/>
      <c r="H122" s="255"/>
      <c r="I122" s="255"/>
      <c r="J122" s="255"/>
      <c r="K122" s="255"/>
    </row>
    <row r="123" spans="1:11" ht="18.899999999999999" customHeight="1">
      <c r="A123" s="253"/>
      <c r="B123" s="253"/>
      <c r="C123" s="254"/>
      <c r="F123" s="255"/>
      <c r="G123" s="255"/>
      <c r="H123" s="255"/>
      <c r="I123" s="255"/>
      <c r="J123" s="255"/>
      <c r="K123" s="255"/>
    </row>
    <row r="124" spans="1:11" ht="18.899999999999999" customHeight="1">
      <c r="A124" s="253"/>
      <c r="B124" s="253"/>
      <c r="C124" s="254"/>
      <c r="F124" s="255"/>
      <c r="G124" s="255"/>
      <c r="H124" s="255"/>
      <c r="I124" s="255"/>
      <c r="J124" s="255"/>
      <c r="K124" s="255"/>
    </row>
    <row r="125" spans="1:11" ht="21" customHeight="1">
      <c r="A125" s="253"/>
      <c r="B125" s="253"/>
      <c r="C125" s="254"/>
      <c r="F125" s="255"/>
      <c r="G125" s="255"/>
      <c r="H125" s="255"/>
      <c r="I125" s="255"/>
      <c r="J125" s="255"/>
      <c r="K125" s="255"/>
    </row>
    <row r="126" spans="1:11" ht="21" customHeight="1">
      <c r="A126" s="253"/>
      <c r="B126" s="253"/>
      <c r="C126" s="254"/>
      <c r="F126" s="255"/>
      <c r="G126" s="255"/>
      <c r="H126" s="255"/>
      <c r="I126" s="255"/>
      <c r="J126" s="255"/>
      <c r="K126" s="255"/>
    </row>
    <row r="127" spans="1:11" ht="21" customHeight="1">
      <c r="A127" s="253"/>
      <c r="B127" s="253"/>
      <c r="C127" s="254"/>
      <c r="F127" s="255"/>
      <c r="G127" s="255"/>
      <c r="H127" s="255"/>
      <c r="I127" s="255"/>
      <c r="J127" s="255"/>
      <c r="K127" s="255"/>
    </row>
    <row r="128" spans="1:11" ht="21" customHeight="1">
      <c r="A128" s="253"/>
      <c r="B128" s="253"/>
      <c r="C128" s="254"/>
      <c r="F128" s="255"/>
      <c r="G128" s="255"/>
      <c r="H128" s="255"/>
      <c r="I128" s="255"/>
      <c r="J128" s="255"/>
      <c r="K128" s="255"/>
    </row>
    <row r="129" spans="1:11" ht="21" customHeight="1">
      <c r="A129" s="253"/>
      <c r="B129" s="253"/>
      <c r="C129" s="254"/>
      <c r="F129" s="255"/>
      <c r="G129" s="255"/>
      <c r="H129" s="255"/>
      <c r="I129" s="255"/>
      <c r="J129" s="255"/>
      <c r="K129" s="255"/>
    </row>
    <row r="130" spans="1:11" ht="21" customHeight="1">
      <c r="A130" s="253"/>
      <c r="B130" s="253"/>
      <c r="C130" s="254"/>
      <c r="F130" s="255"/>
      <c r="G130" s="255"/>
      <c r="H130" s="255"/>
      <c r="I130" s="255"/>
      <c r="J130" s="255"/>
      <c r="K130" s="255"/>
    </row>
    <row r="131" spans="1:11" ht="21" customHeight="1">
      <c r="A131" s="253"/>
      <c r="B131" s="253"/>
      <c r="C131" s="254"/>
      <c r="F131" s="255"/>
      <c r="G131" s="255"/>
      <c r="H131" s="255"/>
      <c r="I131" s="255"/>
      <c r="J131" s="255"/>
      <c r="K131" s="255"/>
    </row>
    <row r="132" spans="1:11" ht="21" customHeight="1">
      <c r="A132" s="253"/>
      <c r="B132" s="253"/>
      <c r="C132" s="254"/>
      <c r="F132" s="255"/>
      <c r="G132" s="255"/>
      <c r="H132" s="255"/>
      <c r="I132" s="255"/>
      <c r="J132" s="255"/>
      <c r="K132" s="255"/>
    </row>
    <row r="133" spans="1:11" ht="21" customHeight="1">
      <c r="A133" s="253"/>
      <c r="B133" s="253"/>
      <c r="C133" s="254"/>
      <c r="F133" s="255"/>
      <c r="G133" s="255"/>
      <c r="H133" s="255"/>
      <c r="I133" s="255"/>
      <c r="J133" s="255"/>
      <c r="K133" s="255"/>
    </row>
    <row r="134" spans="1:11" ht="21" customHeight="1">
      <c r="A134" s="253"/>
      <c r="B134" s="253"/>
      <c r="C134" s="254"/>
      <c r="F134" s="255"/>
      <c r="G134" s="255"/>
      <c r="H134" s="255"/>
      <c r="I134" s="255"/>
      <c r="J134" s="255"/>
      <c r="K134" s="255"/>
    </row>
    <row r="135" spans="1:11" ht="21" customHeight="1">
      <c r="A135" s="253"/>
      <c r="B135" s="253"/>
      <c r="C135" s="254"/>
      <c r="F135" s="255"/>
      <c r="G135" s="255"/>
      <c r="H135" s="255"/>
      <c r="I135" s="255"/>
      <c r="J135" s="255"/>
      <c r="K135" s="255"/>
    </row>
    <row r="136" spans="1:11" ht="21" customHeight="1">
      <c r="A136" s="253"/>
      <c r="B136" s="253"/>
      <c r="C136" s="254"/>
      <c r="F136" s="255"/>
      <c r="G136" s="255"/>
      <c r="H136" s="255"/>
      <c r="I136" s="255"/>
      <c r="J136" s="255"/>
      <c r="K136" s="255"/>
    </row>
    <row r="137" spans="1:11" ht="21" customHeight="1">
      <c r="A137" s="253"/>
      <c r="B137" s="253"/>
      <c r="C137" s="254"/>
      <c r="F137" s="255"/>
      <c r="G137" s="255"/>
      <c r="H137" s="255"/>
      <c r="I137" s="255"/>
      <c r="J137" s="255"/>
      <c r="K137" s="255"/>
    </row>
    <row r="138" spans="1:11" ht="21" customHeight="1">
      <c r="A138" s="253"/>
      <c r="B138" s="253"/>
      <c r="C138" s="254"/>
      <c r="F138" s="255"/>
      <c r="G138" s="255"/>
      <c r="H138" s="255"/>
      <c r="I138" s="255"/>
      <c r="J138" s="255"/>
      <c r="K138" s="255"/>
    </row>
    <row r="139" spans="1:11" ht="21" customHeight="1">
      <c r="A139" s="253"/>
      <c r="B139" s="253"/>
      <c r="C139" s="254"/>
      <c r="F139" s="255"/>
      <c r="G139" s="255"/>
      <c r="H139" s="255"/>
      <c r="I139" s="255"/>
      <c r="J139" s="255"/>
      <c r="K139" s="255"/>
    </row>
    <row r="140" spans="1:11" ht="21" customHeight="1">
      <c r="A140" s="253"/>
      <c r="B140" s="253"/>
      <c r="C140" s="254"/>
      <c r="F140" s="255"/>
      <c r="G140" s="255"/>
      <c r="H140" s="255"/>
      <c r="I140" s="255"/>
      <c r="J140" s="255"/>
      <c r="K140" s="255"/>
    </row>
    <row r="141" spans="1:11" ht="21" customHeight="1">
      <c r="A141" s="253"/>
      <c r="B141" s="253"/>
      <c r="C141" s="254"/>
      <c r="F141" s="255"/>
      <c r="G141" s="255"/>
      <c r="H141" s="255"/>
      <c r="I141" s="255"/>
      <c r="J141" s="255"/>
      <c r="K141" s="255"/>
    </row>
    <row r="142" spans="1:11" ht="21" customHeight="1">
      <c r="A142" s="253"/>
      <c r="B142" s="253"/>
      <c r="C142" s="254"/>
      <c r="F142" s="255"/>
      <c r="G142" s="255"/>
      <c r="H142" s="255"/>
      <c r="I142" s="255"/>
      <c r="J142" s="255"/>
      <c r="K142" s="255"/>
    </row>
    <row r="143" spans="1:11" ht="21" customHeight="1">
      <c r="A143" s="253"/>
      <c r="B143" s="253"/>
      <c r="C143" s="254"/>
      <c r="F143" s="255"/>
      <c r="G143" s="255"/>
      <c r="H143" s="255"/>
      <c r="I143" s="255"/>
      <c r="J143" s="255"/>
      <c r="K143" s="255"/>
    </row>
    <row r="144" spans="1:11" ht="21" customHeight="1">
      <c r="A144" s="253"/>
      <c r="B144" s="253"/>
      <c r="C144" s="254"/>
      <c r="F144" s="255"/>
      <c r="G144" s="255"/>
      <c r="H144" s="255"/>
      <c r="I144" s="255"/>
      <c r="J144" s="255"/>
      <c r="K144" s="255"/>
    </row>
    <row r="145" spans="1:11" ht="21" customHeight="1">
      <c r="A145" s="253"/>
      <c r="B145" s="253"/>
      <c r="C145" s="254"/>
      <c r="F145" s="255"/>
      <c r="G145" s="255"/>
      <c r="H145" s="255"/>
      <c r="I145" s="255"/>
      <c r="J145" s="255"/>
      <c r="K145" s="255"/>
    </row>
    <row r="146" spans="1:11" ht="21" customHeight="1">
      <c r="A146" s="253"/>
      <c r="B146" s="253"/>
      <c r="C146" s="254"/>
      <c r="F146" s="255"/>
      <c r="G146" s="255"/>
      <c r="H146" s="255"/>
      <c r="I146" s="255"/>
      <c r="J146" s="255"/>
      <c r="K146" s="255"/>
    </row>
    <row r="147" spans="1:11" ht="21" customHeight="1">
      <c r="A147" s="253"/>
      <c r="B147" s="253"/>
      <c r="C147" s="254"/>
      <c r="F147" s="255"/>
      <c r="G147" s="255"/>
      <c r="H147" s="255"/>
      <c r="I147" s="255"/>
      <c r="J147" s="255"/>
      <c r="K147" s="255"/>
    </row>
    <row r="148" spans="1:11" ht="21" customHeight="1">
      <c r="A148" s="253"/>
      <c r="B148" s="253"/>
      <c r="C148" s="254"/>
      <c r="F148" s="255"/>
      <c r="G148" s="255"/>
      <c r="H148" s="255"/>
      <c r="I148" s="255"/>
      <c r="J148" s="255"/>
      <c r="K148" s="255"/>
    </row>
    <row r="149" spans="1:11" ht="21" customHeight="1">
      <c r="A149" s="253"/>
      <c r="B149" s="253"/>
      <c r="C149" s="254"/>
      <c r="F149" s="255"/>
      <c r="G149" s="255"/>
      <c r="H149" s="255"/>
      <c r="I149" s="255"/>
      <c r="J149" s="255"/>
      <c r="K149" s="255"/>
    </row>
    <row r="150" spans="1:11" ht="21" customHeight="1">
      <c r="A150" s="253"/>
      <c r="B150" s="253"/>
      <c r="C150" s="254"/>
      <c r="F150" s="255"/>
      <c r="G150" s="255"/>
      <c r="H150" s="255"/>
      <c r="I150" s="255"/>
      <c r="J150" s="255"/>
      <c r="K150" s="255"/>
    </row>
    <row r="151" spans="1:11" ht="21" customHeight="1">
      <c r="A151" s="253"/>
      <c r="B151" s="253"/>
      <c r="C151" s="254"/>
      <c r="F151" s="255"/>
      <c r="G151" s="255"/>
      <c r="H151" s="255"/>
      <c r="I151" s="255"/>
      <c r="J151" s="255"/>
      <c r="K151" s="255"/>
    </row>
    <row r="152" spans="1:11" ht="21" customHeight="1">
      <c r="C152" s="254"/>
    </row>
    <row r="153" spans="1:11" ht="21" customHeight="1"/>
    <row r="154" spans="1:11" ht="21" customHeight="1"/>
    <row r="155" spans="1:11" ht="21" customHeight="1"/>
    <row r="156" spans="1:11" ht="21" customHeight="1"/>
    <row r="157" spans="1:11" ht="21" customHeight="1"/>
    <row r="158" spans="1:11" ht="21" customHeight="1"/>
    <row r="159" spans="1:11" ht="21" customHeight="1"/>
    <row r="160" spans="1:11" ht="21" customHeight="1"/>
    <row r="161" ht="21" customHeight="1"/>
    <row r="162" ht="21" customHeight="1"/>
    <row r="163" ht="21" customHeight="1"/>
    <row r="164" ht="20.100000000000001" customHeight="1"/>
    <row r="165" ht="20.100000000000001" customHeight="1"/>
    <row r="166" ht="20.100000000000001" customHeight="1"/>
    <row r="167" ht="21" customHeight="1"/>
    <row r="168" ht="2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0.100000000000001" customHeight="1"/>
    <row r="226" ht="21" customHeight="1"/>
    <row r="227" ht="21" customHeight="1"/>
    <row r="228" ht="21" customHeight="1"/>
    <row r="229" ht="20.10000000000000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</sheetData>
  <mergeCells count="20">
    <mergeCell ref="A6:C6"/>
    <mergeCell ref="H30:J30"/>
    <mergeCell ref="A1:I1"/>
    <mergeCell ref="H31:J31"/>
    <mergeCell ref="A30:C30"/>
    <mergeCell ref="A31:C31"/>
    <mergeCell ref="A21:E21"/>
    <mergeCell ref="D27:G27"/>
    <mergeCell ref="A27:C27"/>
    <mergeCell ref="A28:C28"/>
    <mergeCell ref="H27:J27"/>
    <mergeCell ref="H28:J28"/>
    <mergeCell ref="A8:A9"/>
    <mergeCell ref="L30:M30"/>
    <mergeCell ref="B8:C9"/>
    <mergeCell ref="F8:G8"/>
    <mergeCell ref="H8:I8"/>
    <mergeCell ref="B20:C20"/>
    <mergeCell ref="B10:C10"/>
    <mergeCell ref="K8:K9"/>
  </mergeCells>
  <pageMargins left="0.25" right="0.25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O1083"/>
  <sheetViews>
    <sheetView view="pageBreakPreview" topLeftCell="A839" zoomScale="60" zoomScaleNormal="60" workbookViewId="0">
      <selection activeCell="F815" sqref="F815:J833"/>
    </sheetView>
  </sheetViews>
  <sheetFormatPr defaultColWidth="8.5" defaultRowHeight="23.4"/>
  <cols>
    <col min="1" max="1" width="7.09765625" style="59" customWidth="1"/>
    <col min="2" max="2" width="10.09765625" style="56" customWidth="1"/>
    <col min="3" max="3" width="97" style="396" customWidth="1"/>
    <col min="4" max="4" width="10.8984375" style="395" customWidth="1"/>
    <col min="5" max="5" width="7.09765625" style="397" customWidth="1"/>
    <col min="6" max="6" width="13.09765625" style="400" customWidth="1"/>
    <col min="7" max="7" width="16.19921875" style="401" customWidth="1"/>
    <col min="8" max="9" width="14.09765625" style="400" customWidth="1"/>
    <col min="10" max="10" width="14.09765625" style="401" customWidth="1"/>
    <col min="11" max="11" width="10.09765625" style="402" customWidth="1"/>
    <col min="12" max="17" width="10" style="28" customWidth="1"/>
    <col min="18" max="16384" width="8.5" style="28"/>
  </cols>
  <sheetData>
    <row r="1" spans="1:11" s="23" customFormat="1">
      <c r="A1" s="578" t="s">
        <v>471</v>
      </c>
      <c r="B1" s="578"/>
      <c r="C1" s="578"/>
      <c r="D1" s="578"/>
      <c r="E1" s="578"/>
      <c r="F1" s="578"/>
      <c r="G1" s="119"/>
      <c r="H1" s="119"/>
      <c r="I1" s="119"/>
      <c r="J1" s="414" t="s">
        <v>639</v>
      </c>
      <c r="K1" s="414" t="s">
        <v>472</v>
      </c>
    </row>
    <row r="2" spans="1:11" s="24" customFormat="1">
      <c r="A2" s="23" t="s">
        <v>475</v>
      </c>
      <c r="B2" s="412"/>
      <c r="C2" s="119"/>
      <c r="D2" s="310"/>
      <c r="E2" s="119"/>
      <c r="F2" s="119"/>
      <c r="G2" s="122"/>
      <c r="H2" s="122"/>
      <c r="I2" s="122"/>
      <c r="J2" s="122"/>
      <c r="K2" s="123"/>
    </row>
    <row r="3" spans="1:11" s="24" customFormat="1">
      <c r="A3" s="23" t="s">
        <v>452</v>
      </c>
      <c r="B3" s="552"/>
      <c r="C3" s="552"/>
      <c r="D3" s="310"/>
      <c r="E3" s="119"/>
      <c r="F3" s="119"/>
      <c r="G3" s="122"/>
      <c r="H3" s="122"/>
      <c r="I3" s="122"/>
      <c r="J3" s="122"/>
      <c r="K3" s="123"/>
    </row>
    <row r="4" spans="1:11" s="24" customFormat="1">
      <c r="A4" s="23" t="s">
        <v>491</v>
      </c>
      <c r="B4" s="412"/>
      <c r="C4" s="119"/>
      <c r="D4" s="310"/>
      <c r="E4" s="119"/>
      <c r="F4" s="119"/>
      <c r="G4" s="122"/>
      <c r="H4" s="122"/>
      <c r="I4" s="122"/>
      <c r="J4" s="122"/>
      <c r="K4" s="123"/>
    </row>
    <row r="5" spans="1:11" s="24" customFormat="1">
      <c r="A5" s="23" t="s">
        <v>490</v>
      </c>
      <c r="B5" s="412"/>
      <c r="C5" s="119"/>
      <c r="D5" s="310"/>
      <c r="E5" s="119"/>
      <c r="F5" s="119"/>
      <c r="G5" s="122"/>
      <c r="H5" s="122"/>
      <c r="I5" s="122"/>
      <c r="J5" s="122"/>
      <c r="K5" s="123"/>
    </row>
    <row r="6" spans="1:11" s="24" customFormat="1">
      <c r="A6" s="552" t="s">
        <v>928</v>
      </c>
      <c r="B6" s="552"/>
      <c r="C6" s="552"/>
      <c r="D6" s="310"/>
      <c r="E6" s="119"/>
      <c r="F6" s="119"/>
      <c r="G6" s="122"/>
      <c r="H6" s="122"/>
      <c r="I6" s="122"/>
      <c r="J6" s="122"/>
      <c r="K6" s="123"/>
    </row>
    <row r="7" spans="1:11" s="23" customFormat="1" ht="24" thickBot="1">
      <c r="A7" s="26"/>
      <c r="B7" s="27"/>
      <c r="C7" s="124"/>
      <c r="D7" s="311"/>
      <c r="E7" s="124"/>
      <c r="F7" s="124"/>
      <c r="G7" s="124"/>
      <c r="H7" s="124"/>
      <c r="I7" s="124"/>
      <c r="J7" s="126" t="s">
        <v>454</v>
      </c>
      <c r="K7" s="126" t="s">
        <v>454</v>
      </c>
    </row>
    <row r="8" spans="1:11" ht="24" thickTop="1">
      <c r="A8" s="568" t="s">
        <v>0</v>
      </c>
      <c r="B8" s="568" t="s">
        <v>2</v>
      </c>
      <c r="C8" s="568"/>
      <c r="D8" s="574" t="s">
        <v>6</v>
      </c>
      <c r="E8" s="576" t="s">
        <v>7</v>
      </c>
      <c r="F8" s="553" t="s">
        <v>3</v>
      </c>
      <c r="G8" s="553"/>
      <c r="H8" s="553" t="s">
        <v>4</v>
      </c>
      <c r="I8" s="553"/>
      <c r="J8" s="411" t="s">
        <v>5</v>
      </c>
      <c r="K8" s="576" t="s">
        <v>10</v>
      </c>
    </row>
    <row r="9" spans="1:11" ht="20.25" customHeight="1">
      <c r="A9" s="569"/>
      <c r="B9" s="569"/>
      <c r="C9" s="569"/>
      <c r="D9" s="575"/>
      <c r="E9" s="577"/>
      <c r="F9" s="312" t="s">
        <v>8</v>
      </c>
      <c r="G9" s="312" t="s">
        <v>9</v>
      </c>
      <c r="H9" s="312" t="s">
        <v>8</v>
      </c>
      <c r="I9" s="312" t="s">
        <v>9</v>
      </c>
      <c r="J9" s="312"/>
      <c r="K9" s="577"/>
    </row>
    <row r="10" spans="1:11" s="273" customFormat="1" ht="24" customHeight="1">
      <c r="A10" s="425">
        <v>1</v>
      </c>
      <c r="B10" s="426" t="s">
        <v>29</v>
      </c>
      <c r="C10" s="427"/>
      <c r="D10" s="428"/>
      <c r="E10" s="429"/>
      <c r="F10" s="429"/>
      <c r="G10" s="430"/>
      <c r="H10" s="430"/>
      <c r="I10" s="430"/>
      <c r="J10" s="430"/>
      <c r="K10" s="429"/>
    </row>
    <row r="11" spans="1:11" s="30" customFormat="1" ht="24" customHeight="1">
      <c r="A11" s="29"/>
      <c r="B11" s="277">
        <v>1.1000000000000001</v>
      </c>
      <c r="C11" s="313" t="s">
        <v>69</v>
      </c>
      <c r="D11" s="314"/>
      <c r="E11" s="315"/>
      <c r="F11" s="315"/>
      <c r="G11" s="316"/>
      <c r="H11" s="316"/>
      <c r="I11" s="316"/>
      <c r="J11" s="316"/>
      <c r="K11" s="315"/>
    </row>
    <row r="12" spans="1:11" ht="29.1" customHeight="1">
      <c r="A12" s="31"/>
      <c r="B12" s="277" t="s">
        <v>44</v>
      </c>
      <c r="C12" s="317" t="s">
        <v>687</v>
      </c>
      <c r="D12" s="318">
        <v>1</v>
      </c>
      <c r="E12" s="319" t="s">
        <v>14</v>
      </c>
      <c r="F12" s="148"/>
      <c r="G12" s="148">
        <f t="shared" ref="G12:G43" si="0">D12*F12</f>
        <v>0</v>
      </c>
      <c r="H12" s="148"/>
      <c r="I12" s="148">
        <f t="shared" ref="I12:I43" si="1">H12*D12</f>
        <v>0</v>
      </c>
      <c r="J12" s="148">
        <f t="shared" ref="J12:J43" si="2">I12+G12</f>
        <v>0</v>
      </c>
      <c r="K12" s="315"/>
    </row>
    <row r="13" spans="1:11" ht="24" customHeight="1">
      <c r="A13" s="31"/>
      <c r="B13" s="277" t="s">
        <v>45</v>
      </c>
      <c r="C13" s="317" t="s">
        <v>688</v>
      </c>
      <c r="D13" s="318">
        <v>1</v>
      </c>
      <c r="E13" s="319" t="s">
        <v>14</v>
      </c>
      <c r="F13" s="148"/>
      <c r="G13" s="148">
        <f t="shared" si="0"/>
        <v>0</v>
      </c>
      <c r="H13" s="148"/>
      <c r="I13" s="148">
        <f t="shared" si="1"/>
        <v>0</v>
      </c>
      <c r="J13" s="148">
        <f t="shared" si="2"/>
        <v>0</v>
      </c>
      <c r="K13" s="315"/>
    </row>
    <row r="14" spans="1:11" ht="24" customHeight="1">
      <c r="A14" s="31"/>
      <c r="B14" s="277" t="s">
        <v>46</v>
      </c>
      <c r="C14" s="317" t="s">
        <v>689</v>
      </c>
      <c r="D14" s="318">
        <v>1</v>
      </c>
      <c r="E14" s="319" t="s">
        <v>14</v>
      </c>
      <c r="F14" s="148"/>
      <c r="G14" s="148">
        <f t="shared" si="0"/>
        <v>0</v>
      </c>
      <c r="H14" s="148"/>
      <c r="I14" s="148">
        <f t="shared" si="1"/>
        <v>0</v>
      </c>
      <c r="J14" s="148">
        <f t="shared" si="2"/>
        <v>0</v>
      </c>
      <c r="K14" s="315"/>
    </row>
    <row r="15" spans="1:11" ht="24" customHeight="1">
      <c r="A15" s="31"/>
      <c r="B15" s="277" t="s">
        <v>47</v>
      </c>
      <c r="C15" s="317" t="s">
        <v>690</v>
      </c>
      <c r="D15" s="318">
        <v>120</v>
      </c>
      <c r="E15" s="319" t="s">
        <v>12</v>
      </c>
      <c r="F15" s="148"/>
      <c r="G15" s="148">
        <f t="shared" si="0"/>
        <v>0</v>
      </c>
      <c r="H15" s="148"/>
      <c r="I15" s="148">
        <f t="shared" si="1"/>
        <v>0</v>
      </c>
      <c r="J15" s="148">
        <f t="shared" si="2"/>
        <v>0</v>
      </c>
      <c r="K15" s="315"/>
    </row>
    <row r="16" spans="1:11" ht="24" customHeight="1">
      <c r="A16" s="31"/>
      <c r="B16" s="277" t="s">
        <v>48</v>
      </c>
      <c r="C16" s="317" t="s">
        <v>58</v>
      </c>
      <c r="D16" s="318">
        <v>90</v>
      </c>
      <c r="E16" s="319" t="s">
        <v>12</v>
      </c>
      <c r="F16" s="148"/>
      <c r="G16" s="148">
        <f t="shared" si="0"/>
        <v>0</v>
      </c>
      <c r="H16" s="148"/>
      <c r="I16" s="148">
        <f t="shared" si="1"/>
        <v>0</v>
      </c>
      <c r="J16" s="148">
        <f t="shared" si="2"/>
        <v>0</v>
      </c>
      <c r="K16" s="315"/>
    </row>
    <row r="17" spans="1:11" ht="24" customHeight="1">
      <c r="A17" s="31"/>
      <c r="B17" s="277" t="s">
        <v>49</v>
      </c>
      <c r="C17" s="317" t="s">
        <v>691</v>
      </c>
      <c r="D17" s="318">
        <v>1</v>
      </c>
      <c r="E17" s="319" t="s">
        <v>14</v>
      </c>
      <c r="F17" s="148"/>
      <c r="G17" s="148">
        <f t="shared" si="0"/>
        <v>0</v>
      </c>
      <c r="H17" s="148"/>
      <c r="I17" s="148">
        <f t="shared" si="1"/>
        <v>0</v>
      </c>
      <c r="J17" s="148">
        <f t="shared" si="2"/>
        <v>0</v>
      </c>
      <c r="K17" s="315"/>
    </row>
    <row r="18" spans="1:11" ht="24" customHeight="1">
      <c r="A18" s="31"/>
      <c r="B18" s="277" t="s">
        <v>50</v>
      </c>
      <c r="C18" s="317" t="s">
        <v>722</v>
      </c>
      <c r="D18" s="318">
        <v>11</v>
      </c>
      <c r="E18" s="319" t="s">
        <v>13</v>
      </c>
      <c r="F18" s="148"/>
      <c r="G18" s="148">
        <f t="shared" si="0"/>
        <v>0</v>
      </c>
      <c r="H18" s="148"/>
      <c r="I18" s="148">
        <f t="shared" si="1"/>
        <v>0</v>
      </c>
      <c r="J18" s="148">
        <f t="shared" si="2"/>
        <v>0</v>
      </c>
      <c r="K18" s="315"/>
    </row>
    <row r="19" spans="1:11" ht="24" customHeight="1">
      <c r="A19" s="31"/>
      <c r="B19" s="277" t="s">
        <v>51</v>
      </c>
      <c r="C19" s="317" t="s">
        <v>698</v>
      </c>
      <c r="D19" s="318">
        <v>210</v>
      </c>
      <c r="E19" s="319" t="s">
        <v>12</v>
      </c>
      <c r="F19" s="148"/>
      <c r="G19" s="148">
        <f t="shared" si="0"/>
        <v>0</v>
      </c>
      <c r="H19" s="148"/>
      <c r="I19" s="148">
        <f t="shared" si="1"/>
        <v>0</v>
      </c>
      <c r="J19" s="148">
        <f t="shared" si="2"/>
        <v>0</v>
      </c>
      <c r="K19" s="315"/>
    </row>
    <row r="20" spans="1:11" ht="24" customHeight="1">
      <c r="A20" s="31"/>
      <c r="B20" s="277" t="s">
        <v>52</v>
      </c>
      <c r="C20" s="320" t="s">
        <v>59</v>
      </c>
      <c r="D20" s="318">
        <v>1</v>
      </c>
      <c r="E20" s="319" t="s">
        <v>14</v>
      </c>
      <c r="F20" s="148"/>
      <c r="G20" s="148">
        <f t="shared" si="0"/>
        <v>0</v>
      </c>
      <c r="H20" s="148"/>
      <c r="I20" s="148">
        <f t="shared" si="1"/>
        <v>0</v>
      </c>
      <c r="J20" s="148">
        <f t="shared" si="2"/>
        <v>0</v>
      </c>
      <c r="K20" s="315"/>
    </row>
    <row r="21" spans="1:11" ht="24" customHeight="1">
      <c r="A21" s="31"/>
      <c r="B21" s="277" t="s">
        <v>53</v>
      </c>
      <c r="C21" s="320" t="s">
        <v>686</v>
      </c>
      <c r="D21" s="318">
        <v>200</v>
      </c>
      <c r="E21" s="319" t="s">
        <v>12</v>
      </c>
      <c r="F21" s="148"/>
      <c r="G21" s="148">
        <f t="shared" si="0"/>
        <v>0</v>
      </c>
      <c r="H21" s="148"/>
      <c r="I21" s="148">
        <f t="shared" si="1"/>
        <v>0</v>
      </c>
      <c r="J21" s="148">
        <f t="shared" si="2"/>
        <v>0</v>
      </c>
      <c r="K21" s="315"/>
    </row>
    <row r="22" spans="1:11" ht="24" customHeight="1">
      <c r="A22" s="31"/>
      <c r="B22" s="277" t="s">
        <v>54</v>
      </c>
      <c r="C22" s="320" t="s">
        <v>705</v>
      </c>
      <c r="D22" s="318">
        <v>12</v>
      </c>
      <c r="E22" s="319" t="s">
        <v>13</v>
      </c>
      <c r="F22" s="148"/>
      <c r="G22" s="148">
        <f t="shared" si="0"/>
        <v>0</v>
      </c>
      <c r="H22" s="148"/>
      <c r="I22" s="148">
        <f t="shared" si="1"/>
        <v>0</v>
      </c>
      <c r="J22" s="148">
        <f t="shared" si="2"/>
        <v>0</v>
      </c>
      <c r="K22" s="315"/>
    </row>
    <row r="23" spans="1:11" ht="24" customHeight="1">
      <c r="A23" s="31"/>
      <c r="B23" s="277" t="s">
        <v>55</v>
      </c>
      <c r="C23" s="317" t="s">
        <v>60</v>
      </c>
      <c r="D23" s="318">
        <v>375</v>
      </c>
      <c r="E23" s="319" t="s">
        <v>12</v>
      </c>
      <c r="F23" s="148"/>
      <c r="G23" s="148">
        <f t="shared" si="0"/>
        <v>0</v>
      </c>
      <c r="H23" s="148"/>
      <c r="I23" s="148">
        <f t="shared" si="1"/>
        <v>0</v>
      </c>
      <c r="J23" s="148">
        <f t="shared" si="2"/>
        <v>0</v>
      </c>
      <c r="K23" s="315"/>
    </row>
    <row r="24" spans="1:11" ht="24" customHeight="1">
      <c r="A24" s="31"/>
      <c r="B24" s="277" t="s">
        <v>56</v>
      </c>
      <c r="C24" s="317" t="s">
        <v>692</v>
      </c>
      <c r="D24" s="318">
        <v>280</v>
      </c>
      <c r="E24" s="319" t="s">
        <v>12</v>
      </c>
      <c r="F24" s="148"/>
      <c r="G24" s="148">
        <f t="shared" si="0"/>
        <v>0</v>
      </c>
      <c r="H24" s="148"/>
      <c r="I24" s="148">
        <f t="shared" si="1"/>
        <v>0</v>
      </c>
      <c r="J24" s="148">
        <f t="shared" si="2"/>
        <v>0</v>
      </c>
      <c r="K24" s="315"/>
    </row>
    <row r="25" spans="1:11" ht="24" customHeight="1">
      <c r="A25" s="32"/>
      <c r="B25" s="277" t="s">
        <v>57</v>
      </c>
      <c r="C25" s="317" t="s">
        <v>721</v>
      </c>
      <c r="D25" s="321">
        <v>1</v>
      </c>
      <c r="E25" s="322" t="s">
        <v>14</v>
      </c>
      <c r="F25" s="148"/>
      <c r="G25" s="148">
        <f t="shared" si="0"/>
        <v>0</v>
      </c>
      <c r="H25" s="148"/>
      <c r="I25" s="148">
        <f t="shared" si="1"/>
        <v>0</v>
      </c>
      <c r="J25" s="148">
        <f t="shared" si="2"/>
        <v>0</v>
      </c>
      <c r="K25" s="315"/>
    </row>
    <row r="26" spans="1:11" s="30" customFormat="1" ht="24" customHeight="1">
      <c r="A26" s="35"/>
      <c r="B26" s="277" t="s">
        <v>498</v>
      </c>
      <c r="C26" s="323" t="s">
        <v>552</v>
      </c>
      <c r="D26" s="324">
        <v>1</v>
      </c>
      <c r="E26" s="171" t="s">
        <v>14</v>
      </c>
      <c r="F26" s="148"/>
      <c r="G26" s="148">
        <f t="shared" si="0"/>
        <v>0</v>
      </c>
      <c r="H26" s="148"/>
      <c r="I26" s="148">
        <f t="shared" si="1"/>
        <v>0</v>
      </c>
      <c r="J26" s="148">
        <f t="shared" si="2"/>
        <v>0</v>
      </c>
      <c r="K26" s="315"/>
    </row>
    <row r="27" spans="1:11" ht="24" customHeight="1">
      <c r="A27" s="33"/>
      <c r="B27" s="16"/>
      <c r="C27" s="325" t="s">
        <v>714</v>
      </c>
      <c r="D27" s="326"/>
      <c r="E27" s="177"/>
      <c r="F27" s="148"/>
      <c r="G27" s="148">
        <f t="shared" si="0"/>
        <v>0</v>
      </c>
      <c r="H27" s="148"/>
      <c r="I27" s="148">
        <f t="shared" si="1"/>
        <v>0</v>
      </c>
      <c r="J27" s="148">
        <f t="shared" si="2"/>
        <v>0</v>
      </c>
      <c r="K27" s="315"/>
    </row>
    <row r="28" spans="1:11" ht="24" customHeight="1">
      <c r="A28" s="33"/>
      <c r="B28" s="16"/>
      <c r="C28" s="325" t="s">
        <v>714</v>
      </c>
      <c r="D28" s="326"/>
      <c r="E28" s="177"/>
      <c r="F28" s="148"/>
      <c r="G28" s="148">
        <f t="shared" si="0"/>
        <v>0</v>
      </c>
      <c r="H28" s="148"/>
      <c r="I28" s="148">
        <f t="shared" si="1"/>
        <v>0</v>
      </c>
      <c r="J28" s="148">
        <f t="shared" si="2"/>
        <v>0</v>
      </c>
      <c r="K28" s="315"/>
    </row>
    <row r="29" spans="1:11" s="30" customFormat="1" ht="24" customHeight="1">
      <c r="A29" s="35"/>
      <c r="B29" s="266" t="s">
        <v>551</v>
      </c>
      <c r="C29" s="323" t="s">
        <v>553</v>
      </c>
      <c r="D29" s="324">
        <v>1</v>
      </c>
      <c r="E29" s="171" t="s">
        <v>14</v>
      </c>
      <c r="F29" s="148"/>
      <c r="G29" s="148">
        <f t="shared" si="0"/>
        <v>0</v>
      </c>
      <c r="H29" s="148"/>
      <c r="I29" s="148">
        <f t="shared" si="1"/>
        <v>0</v>
      </c>
      <c r="J29" s="148">
        <f t="shared" si="2"/>
        <v>0</v>
      </c>
      <c r="K29" s="315"/>
    </row>
    <row r="30" spans="1:11" ht="24" customHeight="1">
      <c r="A30" s="33"/>
      <c r="B30" s="16"/>
      <c r="C30" s="325" t="s">
        <v>714</v>
      </c>
      <c r="D30" s="326"/>
      <c r="E30" s="177"/>
      <c r="F30" s="148"/>
      <c r="G30" s="148">
        <f t="shared" si="0"/>
        <v>0</v>
      </c>
      <c r="H30" s="148"/>
      <c r="I30" s="148">
        <f t="shared" si="1"/>
        <v>0</v>
      </c>
      <c r="J30" s="148">
        <f t="shared" si="2"/>
        <v>0</v>
      </c>
      <c r="K30" s="315"/>
    </row>
    <row r="31" spans="1:11" ht="24" customHeight="1">
      <c r="A31" s="33"/>
      <c r="B31" s="16"/>
      <c r="C31" s="325" t="s">
        <v>714</v>
      </c>
      <c r="D31" s="326"/>
      <c r="E31" s="177"/>
      <c r="F31" s="148"/>
      <c r="G31" s="148">
        <f t="shared" si="0"/>
        <v>0</v>
      </c>
      <c r="H31" s="148"/>
      <c r="I31" s="148">
        <f t="shared" si="1"/>
        <v>0</v>
      </c>
      <c r="J31" s="148">
        <f t="shared" si="2"/>
        <v>0</v>
      </c>
      <c r="K31" s="315"/>
    </row>
    <row r="32" spans="1:11" ht="24" customHeight="1">
      <c r="A32" s="33"/>
      <c r="B32" s="16"/>
      <c r="C32" s="325" t="s">
        <v>714</v>
      </c>
      <c r="D32" s="326"/>
      <c r="E32" s="177"/>
      <c r="F32" s="148"/>
      <c r="G32" s="148">
        <f t="shared" si="0"/>
        <v>0</v>
      </c>
      <c r="H32" s="148"/>
      <c r="I32" s="148">
        <f t="shared" si="1"/>
        <v>0</v>
      </c>
      <c r="J32" s="148">
        <f t="shared" si="2"/>
        <v>0</v>
      </c>
      <c r="K32" s="315"/>
    </row>
    <row r="33" spans="1:11" ht="24" customHeight="1">
      <c r="A33" s="33"/>
      <c r="B33" s="16"/>
      <c r="C33" s="325"/>
      <c r="D33" s="326"/>
      <c r="E33" s="177"/>
      <c r="F33" s="148"/>
      <c r="G33" s="148">
        <f t="shared" si="0"/>
        <v>0</v>
      </c>
      <c r="H33" s="148"/>
      <c r="I33" s="148">
        <f t="shared" si="1"/>
        <v>0</v>
      </c>
      <c r="J33" s="148">
        <f t="shared" si="2"/>
        <v>0</v>
      </c>
      <c r="K33" s="315"/>
    </row>
    <row r="34" spans="1:11" s="281" customFormat="1" ht="24" customHeight="1">
      <c r="A34" s="35"/>
      <c r="B34" s="277">
        <v>1.2</v>
      </c>
      <c r="C34" s="323" t="s">
        <v>70</v>
      </c>
      <c r="D34" s="324"/>
      <c r="E34" s="171"/>
      <c r="F34" s="148"/>
      <c r="G34" s="148">
        <f t="shared" si="0"/>
        <v>0</v>
      </c>
      <c r="H34" s="148"/>
      <c r="I34" s="148">
        <f t="shared" si="1"/>
        <v>0</v>
      </c>
      <c r="J34" s="148">
        <f t="shared" si="2"/>
        <v>0</v>
      </c>
      <c r="K34" s="315"/>
    </row>
    <row r="35" spans="1:11" ht="24" customHeight="1">
      <c r="A35" s="33"/>
      <c r="B35" s="277" t="s">
        <v>61</v>
      </c>
      <c r="C35" s="325" t="s">
        <v>71</v>
      </c>
      <c r="D35" s="326">
        <v>16</v>
      </c>
      <c r="E35" s="177" t="s">
        <v>13</v>
      </c>
      <c r="F35" s="148"/>
      <c r="G35" s="148">
        <f t="shared" si="0"/>
        <v>0</v>
      </c>
      <c r="H35" s="148"/>
      <c r="I35" s="148">
        <f t="shared" si="1"/>
        <v>0</v>
      </c>
      <c r="J35" s="148">
        <f t="shared" si="2"/>
        <v>0</v>
      </c>
      <c r="K35" s="315"/>
    </row>
    <row r="36" spans="1:11" ht="24" customHeight="1">
      <c r="A36" s="33"/>
      <c r="B36" s="277" t="s">
        <v>62</v>
      </c>
      <c r="C36" s="320" t="s">
        <v>686</v>
      </c>
      <c r="D36" s="326">
        <v>7</v>
      </c>
      <c r="E36" s="177" t="s">
        <v>13</v>
      </c>
      <c r="F36" s="148"/>
      <c r="G36" s="148">
        <f t="shared" si="0"/>
        <v>0</v>
      </c>
      <c r="H36" s="148"/>
      <c r="I36" s="148">
        <f t="shared" si="1"/>
        <v>0</v>
      </c>
      <c r="J36" s="148">
        <f t="shared" si="2"/>
        <v>0</v>
      </c>
      <c r="K36" s="315"/>
    </row>
    <row r="37" spans="1:11" ht="24" customHeight="1">
      <c r="A37" s="33"/>
      <c r="B37" s="277" t="s">
        <v>63</v>
      </c>
      <c r="C37" s="317" t="s">
        <v>685</v>
      </c>
      <c r="D37" s="326">
        <v>7</v>
      </c>
      <c r="E37" s="177" t="s">
        <v>13</v>
      </c>
      <c r="F37" s="148"/>
      <c r="G37" s="148">
        <f t="shared" si="0"/>
        <v>0</v>
      </c>
      <c r="H37" s="148"/>
      <c r="I37" s="148">
        <f t="shared" si="1"/>
        <v>0</v>
      </c>
      <c r="J37" s="148">
        <f t="shared" si="2"/>
        <v>0</v>
      </c>
      <c r="K37" s="315"/>
    </row>
    <row r="38" spans="1:11" ht="24" customHeight="1">
      <c r="A38" s="33"/>
      <c r="B38" s="277" t="s">
        <v>64</v>
      </c>
      <c r="C38" s="325" t="s">
        <v>698</v>
      </c>
      <c r="D38" s="326">
        <v>35</v>
      </c>
      <c r="E38" s="177" t="s">
        <v>12</v>
      </c>
      <c r="F38" s="148"/>
      <c r="G38" s="148">
        <f t="shared" si="0"/>
        <v>0</v>
      </c>
      <c r="H38" s="148"/>
      <c r="I38" s="148">
        <f t="shared" si="1"/>
        <v>0</v>
      </c>
      <c r="J38" s="148">
        <f t="shared" si="2"/>
        <v>0</v>
      </c>
      <c r="K38" s="315"/>
    </row>
    <row r="39" spans="1:11" ht="24" customHeight="1">
      <c r="A39" s="33"/>
      <c r="B39" s="277" t="s">
        <v>65</v>
      </c>
      <c r="C39" s="325" t="s">
        <v>698</v>
      </c>
      <c r="D39" s="326">
        <v>450</v>
      </c>
      <c r="E39" s="177" t="s">
        <v>12</v>
      </c>
      <c r="F39" s="148"/>
      <c r="G39" s="148">
        <f t="shared" si="0"/>
        <v>0</v>
      </c>
      <c r="H39" s="148"/>
      <c r="I39" s="148">
        <f t="shared" si="1"/>
        <v>0</v>
      </c>
      <c r="J39" s="148">
        <f t="shared" si="2"/>
        <v>0</v>
      </c>
      <c r="K39" s="315"/>
    </row>
    <row r="40" spans="1:11" ht="24" customHeight="1">
      <c r="A40" s="33"/>
      <c r="B40" s="277" t="s">
        <v>66</v>
      </c>
      <c r="C40" s="317" t="s">
        <v>715</v>
      </c>
      <c r="D40" s="326">
        <v>1</v>
      </c>
      <c r="E40" s="177" t="s">
        <v>14</v>
      </c>
      <c r="F40" s="148"/>
      <c r="G40" s="148">
        <f t="shared" si="0"/>
        <v>0</v>
      </c>
      <c r="H40" s="148"/>
      <c r="I40" s="148">
        <f t="shared" si="1"/>
        <v>0</v>
      </c>
      <c r="J40" s="148">
        <f t="shared" si="2"/>
        <v>0</v>
      </c>
      <c r="K40" s="315"/>
    </row>
    <row r="41" spans="1:11" ht="24" customHeight="1">
      <c r="A41" s="33"/>
      <c r="B41" s="277" t="s">
        <v>67</v>
      </c>
      <c r="C41" s="320" t="s">
        <v>59</v>
      </c>
      <c r="D41" s="326">
        <v>1</v>
      </c>
      <c r="E41" s="177" t="s">
        <v>14</v>
      </c>
      <c r="F41" s="148"/>
      <c r="G41" s="148">
        <f t="shared" si="0"/>
        <v>0</v>
      </c>
      <c r="H41" s="148"/>
      <c r="I41" s="148">
        <f t="shared" si="1"/>
        <v>0</v>
      </c>
      <c r="J41" s="148">
        <f t="shared" si="2"/>
        <v>0</v>
      </c>
      <c r="K41" s="315"/>
    </row>
    <row r="42" spans="1:11" ht="24" customHeight="1">
      <c r="A42" s="33"/>
      <c r="B42" s="277" t="s">
        <v>68</v>
      </c>
      <c r="C42" s="317" t="s">
        <v>60</v>
      </c>
      <c r="D42" s="326">
        <v>470</v>
      </c>
      <c r="E42" s="177" t="s">
        <v>12</v>
      </c>
      <c r="F42" s="148"/>
      <c r="G42" s="148">
        <f t="shared" si="0"/>
        <v>0</v>
      </c>
      <c r="H42" s="148"/>
      <c r="I42" s="148">
        <f t="shared" si="1"/>
        <v>0</v>
      </c>
      <c r="J42" s="148">
        <f t="shared" si="2"/>
        <v>0</v>
      </c>
      <c r="K42" s="315"/>
    </row>
    <row r="43" spans="1:11" ht="24" customHeight="1">
      <c r="A43" s="33"/>
      <c r="B43" s="277" t="s">
        <v>57</v>
      </c>
      <c r="C43" s="317" t="s">
        <v>720</v>
      </c>
      <c r="D43" s="326">
        <v>1</v>
      </c>
      <c r="E43" s="177" t="s">
        <v>14</v>
      </c>
      <c r="F43" s="148"/>
      <c r="G43" s="148">
        <f t="shared" si="0"/>
        <v>0</v>
      </c>
      <c r="H43" s="148"/>
      <c r="I43" s="148">
        <f t="shared" si="1"/>
        <v>0</v>
      </c>
      <c r="J43" s="148">
        <f t="shared" si="2"/>
        <v>0</v>
      </c>
      <c r="K43" s="315"/>
    </row>
    <row r="44" spans="1:11" ht="24" customHeight="1">
      <c r="A44" s="33"/>
      <c r="B44" s="16"/>
      <c r="C44" s="325"/>
      <c r="D44" s="326"/>
      <c r="E44" s="177"/>
      <c r="F44" s="148"/>
      <c r="G44" s="148">
        <f t="shared" ref="G44:G75" si="3">D44*F44</f>
        <v>0</v>
      </c>
      <c r="H44" s="148"/>
      <c r="I44" s="148">
        <f t="shared" ref="I44:I75" si="4">H44*D44</f>
        <v>0</v>
      </c>
      <c r="J44" s="148">
        <f t="shared" ref="J44:J75" si="5">I44+G44</f>
        <v>0</v>
      </c>
      <c r="K44" s="315"/>
    </row>
    <row r="45" spans="1:11" s="273" customFormat="1" ht="24" customHeight="1">
      <c r="A45" s="33"/>
      <c r="B45" s="277">
        <v>1.3</v>
      </c>
      <c r="C45" s="323" t="s">
        <v>72</v>
      </c>
      <c r="D45" s="326"/>
      <c r="E45" s="177"/>
      <c r="F45" s="148"/>
      <c r="G45" s="148">
        <f t="shared" si="3"/>
        <v>0</v>
      </c>
      <c r="H45" s="148"/>
      <c r="I45" s="148">
        <f t="shared" si="4"/>
        <v>0</v>
      </c>
      <c r="J45" s="148">
        <f t="shared" si="5"/>
        <v>0</v>
      </c>
      <c r="K45" s="315"/>
    </row>
    <row r="46" spans="1:11" ht="24" customHeight="1">
      <c r="A46" s="34"/>
      <c r="B46" s="277" t="s">
        <v>73</v>
      </c>
      <c r="C46" s="325" t="s">
        <v>71</v>
      </c>
      <c r="D46" s="326">
        <v>16</v>
      </c>
      <c r="E46" s="177" t="s">
        <v>13</v>
      </c>
      <c r="F46" s="148"/>
      <c r="G46" s="148">
        <f t="shared" si="3"/>
        <v>0</v>
      </c>
      <c r="H46" s="148"/>
      <c r="I46" s="148">
        <f t="shared" si="4"/>
        <v>0</v>
      </c>
      <c r="J46" s="148">
        <f t="shared" si="5"/>
        <v>0</v>
      </c>
      <c r="K46" s="315"/>
    </row>
    <row r="47" spans="1:11" ht="24" customHeight="1">
      <c r="A47" s="33"/>
      <c r="B47" s="277" t="s">
        <v>74</v>
      </c>
      <c r="C47" s="320" t="s">
        <v>686</v>
      </c>
      <c r="D47" s="326">
        <v>7</v>
      </c>
      <c r="E47" s="177" t="s">
        <v>13</v>
      </c>
      <c r="F47" s="148"/>
      <c r="G47" s="148">
        <f t="shared" si="3"/>
        <v>0</v>
      </c>
      <c r="H47" s="148"/>
      <c r="I47" s="148">
        <f t="shared" si="4"/>
        <v>0</v>
      </c>
      <c r="J47" s="148">
        <f t="shared" si="5"/>
        <v>0</v>
      </c>
      <c r="K47" s="315"/>
    </row>
    <row r="48" spans="1:11" ht="24" customHeight="1">
      <c r="A48" s="33"/>
      <c r="B48" s="277" t="s">
        <v>75</v>
      </c>
      <c r="C48" s="317" t="s">
        <v>685</v>
      </c>
      <c r="D48" s="326">
        <v>7</v>
      </c>
      <c r="E48" s="177" t="s">
        <v>13</v>
      </c>
      <c r="F48" s="148"/>
      <c r="G48" s="148">
        <f t="shared" si="3"/>
        <v>0</v>
      </c>
      <c r="H48" s="148"/>
      <c r="I48" s="148">
        <f t="shared" si="4"/>
        <v>0</v>
      </c>
      <c r="J48" s="148">
        <f t="shared" si="5"/>
        <v>0</v>
      </c>
      <c r="K48" s="315"/>
    </row>
    <row r="49" spans="1:11" ht="24" customHeight="1">
      <c r="A49" s="33"/>
      <c r="B49" s="277" t="s">
        <v>76</v>
      </c>
      <c r="C49" s="325" t="s">
        <v>698</v>
      </c>
      <c r="D49" s="326">
        <v>35</v>
      </c>
      <c r="E49" s="177" t="s">
        <v>12</v>
      </c>
      <c r="F49" s="148"/>
      <c r="G49" s="148">
        <f t="shared" si="3"/>
        <v>0</v>
      </c>
      <c r="H49" s="148"/>
      <c r="I49" s="148">
        <f t="shared" si="4"/>
        <v>0</v>
      </c>
      <c r="J49" s="148">
        <f t="shared" si="5"/>
        <v>0</v>
      </c>
      <c r="K49" s="315"/>
    </row>
    <row r="50" spans="1:11" ht="24" customHeight="1">
      <c r="A50" s="33"/>
      <c r="B50" s="277" t="s">
        <v>77</v>
      </c>
      <c r="C50" s="325" t="s">
        <v>698</v>
      </c>
      <c r="D50" s="326">
        <v>450</v>
      </c>
      <c r="E50" s="177" t="s">
        <v>12</v>
      </c>
      <c r="F50" s="148"/>
      <c r="G50" s="148">
        <f t="shared" si="3"/>
        <v>0</v>
      </c>
      <c r="H50" s="148"/>
      <c r="I50" s="148">
        <f t="shared" si="4"/>
        <v>0</v>
      </c>
      <c r="J50" s="148">
        <f t="shared" si="5"/>
        <v>0</v>
      </c>
      <c r="K50" s="315"/>
    </row>
    <row r="51" spans="1:11" ht="24" customHeight="1">
      <c r="A51" s="33"/>
      <c r="B51" s="277" t="s">
        <v>78</v>
      </c>
      <c r="C51" s="317" t="s">
        <v>719</v>
      </c>
      <c r="D51" s="326">
        <v>1</v>
      </c>
      <c r="E51" s="177" t="s">
        <v>14</v>
      </c>
      <c r="F51" s="148"/>
      <c r="G51" s="148">
        <f t="shared" si="3"/>
        <v>0</v>
      </c>
      <c r="H51" s="148"/>
      <c r="I51" s="148">
        <f t="shared" si="4"/>
        <v>0</v>
      </c>
      <c r="J51" s="148">
        <f t="shared" si="5"/>
        <v>0</v>
      </c>
      <c r="K51" s="315"/>
    </row>
    <row r="52" spans="1:11" ht="24" customHeight="1">
      <c r="A52" s="33"/>
      <c r="B52" s="277" t="s">
        <v>79</v>
      </c>
      <c r="C52" s="320" t="s">
        <v>59</v>
      </c>
      <c r="D52" s="326">
        <v>1</v>
      </c>
      <c r="E52" s="177" t="s">
        <v>14</v>
      </c>
      <c r="F52" s="148"/>
      <c r="G52" s="148">
        <f t="shared" si="3"/>
        <v>0</v>
      </c>
      <c r="H52" s="148"/>
      <c r="I52" s="148">
        <f t="shared" si="4"/>
        <v>0</v>
      </c>
      <c r="J52" s="148">
        <f t="shared" si="5"/>
        <v>0</v>
      </c>
      <c r="K52" s="315"/>
    </row>
    <row r="53" spans="1:11" ht="24" customHeight="1">
      <c r="A53" s="33"/>
      <c r="B53" s="277" t="s">
        <v>80</v>
      </c>
      <c r="C53" s="317" t="s">
        <v>60</v>
      </c>
      <c r="D53" s="326">
        <v>470</v>
      </c>
      <c r="E53" s="177" t="s">
        <v>12</v>
      </c>
      <c r="F53" s="148"/>
      <c r="G53" s="148">
        <f t="shared" si="3"/>
        <v>0</v>
      </c>
      <c r="H53" s="148"/>
      <c r="I53" s="148">
        <f t="shared" si="4"/>
        <v>0</v>
      </c>
      <c r="J53" s="148">
        <f t="shared" si="5"/>
        <v>0</v>
      </c>
      <c r="K53" s="315"/>
    </row>
    <row r="54" spans="1:11" ht="24" customHeight="1">
      <c r="A54" s="33"/>
      <c r="B54" s="277" t="s">
        <v>57</v>
      </c>
      <c r="C54" s="320" t="s">
        <v>716</v>
      </c>
      <c r="D54" s="326">
        <v>1</v>
      </c>
      <c r="E54" s="177" t="s">
        <v>14</v>
      </c>
      <c r="F54" s="148"/>
      <c r="G54" s="148">
        <f t="shared" si="3"/>
        <v>0</v>
      </c>
      <c r="H54" s="148"/>
      <c r="I54" s="148">
        <f t="shared" si="4"/>
        <v>0</v>
      </c>
      <c r="J54" s="148">
        <f t="shared" si="5"/>
        <v>0</v>
      </c>
      <c r="K54" s="315"/>
    </row>
    <row r="55" spans="1:11" ht="24" customHeight="1">
      <c r="A55" s="33"/>
      <c r="B55" s="16"/>
      <c r="C55" s="327"/>
      <c r="D55" s="326"/>
      <c r="E55" s="177"/>
      <c r="F55" s="148"/>
      <c r="G55" s="148">
        <f t="shared" si="3"/>
        <v>0</v>
      </c>
      <c r="H55" s="148"/>
      <c r="I55" s="148">
        <f t="shared" si="4"/>
        <v>0</v>
      </c>
      <c r="J55" s="148">
        <f t="shared" si="5"/>
        <v>0</v>
      </c>
      <c r="K55" s="315"/>
    </row>
    <row r="56" spans="1:11" ht="24" customHeight="1">
      <c r="A56" s="33"/>
      <c r="B56" s="16"/>
      <c r="C56" s="325"/>
      <c r="D56" s="326"/>
      <c r="E56" s="177"/>
      <c r="F56" s="148"/>
      <c r="G56" s="148">
        <f t="shared" si="3"/>
        <v>0</v>
      </c>
      <c r="H56" s="148"/>
      <c r="I56" s="148">
        <f t="shared" si="4"/>
        <v>0</v>
      </c>
      <c r="J56" s="148">
        <f t="shared" si="5"/>
        <v>0</v>
      </c>
      <c r="K56" s="315"/>
    </row>
    <row r="57" spans="1:11" s="30" customFormat="1" ht="24" customHeight="1">
      <c r="A57" s="35"/>
      <c r="B57" s="277">
        <v>1.4</v>
      </c>
      <c r="C57" s="323" t="s">
        <v>81</v>
      </c>
      <c r="D57" s="324"/>
      <c r="E57" s="171"/>
      <c r="F57" s="148"/>
      <c r="G57" s="148">
        <f t="shared" si="3"/>
        <v>0</v>
      </c>
      <c r="H57" s="148"/>
      <c r="I57" s="148">
        <f t="shared" si="4"/>
        <v>0</v>
      </c>
      <c r="J57" s="148">
        <f t="shared" si="5"/>
        <v>0</v>
      </c>
      <c r="K57" s="315"/>
    </row>
    <row r="58" spans="1:11" ht="24" customHeight="1">
      <c r="A58" s="34"/>
      <c r="B58" s="277" t="s">
        <v>86</v>
      </c>
      <c r="C58" s="325" t="s">
        <v>71</v>
      </c>
      <c r="D58" s="326">
        <v>16</v>
      </c>
      <c r="E58" s="177" t="s">
        <v>13</v>
      </c>
      <c r="F58" s="148"/>
      <c r="G58" s="148">
        <f t="shared" si="3"/>
        <v>0</v>
      </c>
      <c r="H58" s="148"/>
      <c r="I58" s="148">
        <f t="shared" si="4"/>
        <v>0</v>
      </c>
      <c r="J58" s="148">
        <f t="shared" si="5"/>
        <v>0</v>
      </c>
      <c r="K58" s="315"/>
    </row>
    <row r="59" spans="1:11" ht="24" customHeight="1">
      <c r="A59" s="33"/>
      <c r="B59" s="277" t="s">
        <v>87</v>
      </c>
      <c r="C59" s="320" t="s">
        <v>686</v>
      </c>
      <c r="D59" s="326">
        <v>7</v>
      </c>
      <c r="E59" s="177" t="s">
        <v>13</v>
      </c>
      <c r="F59" s="148"/>
      <c r="G59" s="148">
        <f t="shared" si="3"/>
        <v>0</v>
      </c>
      <c r="H59" s="148"/>
      <c r="I59" s="148">
        <f t="shared" si="4"/>
        <v>0</v>
      </c>
      <c r="J59" s="148">
        <f t="shared" si="5"/>
        <v>0</v>
      </c>
      <c r="K59" s="315"/>
    </row>
    <row r="60" spans="1:11" ht="24" customHeight="1">
      <c r="A60" s="33"/>
      <c r="B60" s="277" t="s">
        <v>88</v>
      </c>
      <c r="C60" s="317" t="s">
        <v>685</v>
      </c>
      <c r="D60" s="326">
        <v>7</v>
      </c>
      <c r="E60" s="177" t="s">
        <v>13</v>
      </c>
      <c r="F60" s="148"/>
      <c r="G60" s="148">
        <f t="shared" si="3"/>
        <v>0</v>
      </c>
      <c r="H60" s="148"/>
      <c r="I60" s="148">
        <f t="shared" si="4"/>
        <v>0</v>
      </c>
      <c r="J60" s="148">
        <f t="shared" si="5"/>
        <v>0</v>
      </c>
      <c r="K60" s="315"/>
    </row>
    <row r="61" spans="1:11" ht="24" customHeight="1">
      <c r="A61" s="33"/>
      <c r="B61" s="277" t="s">
        <v>89</v>
      </c>
      <c r="C61" s="325" t="s">
        <v>700</v>
      </c>
      <c r="D61" s="326">
        <v>35</v>
      </c>
      <c r="E61" s="177" t="s">
        <v>12</v>
      </c>
      <c r="F61" s="148"/>
      <c r="G61" s="148">
        <f t="shared" si="3"/>
        <v>0</v>
      </c>
      <c r="H61" s="148"/>
      <c r="I61" s="148">
        <f t="shared" si="4"/>
        <v>0</v>
      </c>
      <c r="J61" s="148">
        <f t="shared" si="5"/>
        <v>0</v>
      </c>
      <c r="K61" s="315"/>
    </row>
    <row r="62" spans="1:11" ht="24" customHeight="1">
      <c r="A62" s="33"/>
      <c r="B62" s="277" t="s">
        <v>90</v>
      </c>
      <c r="C62" s="317" t="s">
        <v>699</v>
      </c>
      <c r="D62" s="326">
        <v>450</v>
      </c>
      <c r="E62" s="177" t="s">
        <v>12</v>
      </c>
      <c r="F62" s="148"/>
      <c r="G62" s="148">
        <f t="shared" si="3"/>
        <v>0</v>
      </c>
      <c r="H62" s="148"/>
      <c r="I62" s="148">
        <f t="shared" si="4"/>
        <v>0</v>
      </c>
      <c r="J62" s="148">
        <f t="shared" si="5"/>
        <v>0</v>
      </c>
      <c r="K62" s="315"/>
    </row>
    <row r="63" spans="1:11" ht="24" customHeight="1">
      <c r="A63" s="33"/>
      <c r="B63" s="277" t="s">
        <v>91</v>
      </c>
      <c r="C63" s="317" t="s">
        <v>719</v>
      </c>
      <c r="D63" s="326">
        <v>1</v>
      </c>
      <c r="E63" s="177" t="s">
        <v>14</v>
      </c>
      <c r="F63" s="148"/>
      <c r="G63" s="148">
        <f t="shared" si="3"/>
        <v>0</v>
      </c>
      <c r="H63" s="148"/>
      <c r="I63" s="148">
        <f t="shared" si="4"/>
        <v>0</v>
      </c>
      <c r="J63" s="148">
        <f t="shared" si="5"/>
        <v>0</v>
      </c>
      <c r="K63" s="315"/>
    </row>
    <row r="64" spans="1:11" ht="24" customHeight="1">
      <c r="A64" s="33"/>
      <c r="B64" s="277" t="s">
        <v>92</v>
      </c>
      <c r="C64" s="320" t="s">
        <v>59</v>
      </c>
      <c r="D64" s="326">
        <v>1</v>
      </c>
      <c r="E64" s="177" t="s">
        <v>14</v>
      </c>
      <c r="F64" s="148"/>
      <c r="G64" s="148">
        <f t="shared" si="3"/>
        <v>0</v>
      </c>
      <c r="H64" s="148"/>
      <c r="I64" s="148">
        <f t="shared" si="4"/>
        <v>0</v>
      </c>
      <c r="J64" s="148">
        <f t="shared" si="5"/>
        <v>0</v>
      </c>
      <c r="K64" s="315"/>
    </row>
    <row r="65" spans="1:11" ht="24" customHeight="1">
      <c r="A65" s="33"/>
      <c r="B65" s="277" t="s">
        <v>93</v>
      </c>
      <c r="C65" s="317" t="s">
        <v>60</v>
      </c>
      <c r="D65" s="326">
        <v>470</v>
      </c>
      <c r="E65" s="177" t="s">
        <v>12</v>
      </c>
      <c r="F65" s="148"/>
      <c r="G65" s="148">
        <f t="shared" si="3"/>
        <v>0</v>
      </c>
      <c r="H65" s="148"/>
      <c r="I65" s="148">
        <f t="shared" si="4"/>
        <v>0</v>
      </c>
      <c r="J65" s="148">
        <f t="shared" si="5"/>
        <v>0</v>
      </c>
      <c r="K65" s="315"/>
    </row>
    <row r="66" spans="1:11" ht="24" customHeight="1">
      <c r="A66" s="33"/>
      <c r="B66" s="277" t="s">
        <v>57</v>
      </c>
      <c r="C66" s="320" t="s">
        <v>717</v>
      </c>
      <c r="D66" s="326">
        <v>1</v>
      </c>
      <c r="E66" s="177" t="s">
        <v>14</v>
      </c>
      <c r="F66" s="148"/>
      <c r="G66" s="148">
        <f t="shared" si="3"/>
        <v>0</v>
      </c>
      <c r="H66" s="148"/>
      <c r="I66" s="148">
        <f t="shared" si="4"/>
        <v>0</v>
      </c>
      <c r="J66" s="148">
        <f t="shared" si="5"/>
        <v>0</v>
      </c>
      <c r="K66" s="315"/>
    </row>
    <row r="67" spans="1:11" ht="24" customHeight="1">
      <c r="A67" s="33"/>
      <c r="B67" s="16"/>
      <c r="C67" s="328"/>
      <c r="D67" s="326"/>
      <c r="E67" s="177"/>
      <c r="F67" s="148"/>
      <c r="G67" s="148">
        <f t="shared" si="3"/>
        <v>0</v>
      </c>
      <c r="H67" s="148"/>
      <c r="I67" s="148">
        <f t="shared" si="4"/>
        <v>0</v>
      </c>
      <c r="J67" s="148">
        <f t="shared" si="5"/>
        <v>0</v>
      </c>
      <c r="K67" s="315"/>
    </row>
    <row r="68" spans="1:11" ht="24" customHeight="1">
      <c r="A68" s="33"/>
      <c r="B68" s="16"/>
      <c r="C68" s="325"/>
      <c r="D68" s="326"/>
      <c r="E68" s="177"/>
      <c r="F68" s="148"/>
      <c r="G68" s="148">
        <f t="shared" si="3"/>
        <v>0</v>
      </c>
      <c r="H68" s="148"/>
      <c r="I68" s="148">
        <f t="shared" si="4"/>
        <v>0</v>
      </c>
      <c r="J68" s="148">
        <f t="shared" si="5"/>
        <v>0</v>
      </c>
      <c r="K68" s="315"/>
    </row>
    <row r="69" spans="1:11" s="38" customFormat="1" ht="24" customHeight="1">
      <c r="A69" s="37"/>
      <c r="B69" s="277">
        <v>1.5</v>
      </c>
      <c r="C69" s="329" t="s">
        <v>94</v>
      </c>
      <c r="D69" s="324"/>
      <c r="E69" s="136"/>
      <c r="F69" s="148"/>
      <c r="G69" s="148">
        <f t="shared" si="3"/>
        <v>0</v>
      </c>
      <c r="H69" s="148"/>
      <c r="I69" s="148">
        <f t="shared" si="4"/>
        <v>0</v>
      </c>
      <c r="J69" s="148">
        <f t="shared" si="5"/>
        <v>0</v>
      </c>
      <c r="K69" s="315"/>
    </row>
    <row r="70" spans="1:11" ht="24" customHeight="1">
      <c r="A70" s="33"/>
      <c r="B70" s="277" t="s">
        <v>82</v>
      </c>
      <c r="C70" s="325" t="s">
        <v>95</v>
      </c>
      <c r="D70" s="326">
        <v>30</v>
      </c>
      <c r="E70" s="177" t="s">
        <v>13</v>
      </c>
      <c r="F70" s="148"/>
      <c r="G70" s="148">
        <f t="shared" si="3"/>
        <v>0</v>
      </c>
      <c r="H70" s="148"/>
      <c r="I70" s="148">
        <f t="shared" si="4"/>
        <v>0</v>
      </c>
      <c r="J70" s="148">
        <f t="shared" si="5"/>
        <v>0</v>
      </c>
      <c r="K70" s="315"/>
    </row>
    <row r="71" spans="1:11" ht="24" customHeight="1">
      <c r="A71" s="33"/>
      <c r="B71" s="277" t="s">
        <v>83</v>
      </c>
      <c r="C71" s="325" t="s">
        <v>701</v>
      </c>
      <c r="D71" s="326">
        <v>2</v>
      </c>
      <c r="E71" s="177" t="s">
        <v>13</v>
      </c>
      <c r="F71" s="148"/>
      <c r="G71" s="148">
        <f t="shared" si="3"/>
        <v>0</v>
      </c>
      <c r="H71" s="148"/>
      <c r="I71" s="148">
        <f t="shared" si="4"/>
        <v>0</v>
      </c>
      <c r="J71" s="148">
        <f t="shared" si="5"/>
        <v>0</v>
      </c>
      <c r="K71" s="315"/>
    </row>
    <row r="72" spans="1:11" ht="24" customHeight="1">
      <c r="A72" s="33"/>
      <c r="B72" s="277" t="s">
        <v>84</v>
      </c>
      <c r="C72" s="325" t="s">
        <v>702</v>
      </c>
      <c r="D72" s="326">
        <v>40</v>
      </c>
      <c r="E72" s="177" t="s">
        <v>13</v>
      </c>
      <c r="F72" s="148"/>
      <c r="G72" s="148">
        <f t="shared" si="3"/>
        <v>0</v>
      </c>
      <c r="H72" s="148"/>
      <c r="I72" s="148">
        <f t="shared" si="4"/>
        <v>0</v>
      </c>
      <c r="J72" s="148">
        <f t="shared" si="5"/>
        <v>0</v>
      </c>
      <c r="K72" s="315"/>
    </row>
    <row r="73" spans="1:11" ht="24" customHeight="1">
      <c r="A73" s="33"/>
      <c r="B73" s="277" t="s">
        <v>85</v>
      </c>
      <c r="C73" s="325" t="s">
        <v>723</v>
      </c>
      <c r="D73" s="326">
        <v>1</v>
      </c>
      <c r="E73" s="177" t="s">
        <v>13</v>
      </c>
      <c r="F73" s="148"/>
      <c r="G73" s="148">
        <f t="shared" si="3"/>
        <v>0</v>
      </c>
      <c r="H73" s="148"/>
      <c r="I73" s="148">
        <f t="shared" si="4"/>
        <v>0</v>
      </c>
      <c r="J73" s="148">
        <f t="shared" si="5"/>
        <v>0</v>
      </c>
      <c r="K73" s="315"/>
    </row>
    <row r="74" spans="1:11" ht="24" customHeight="1">
      <c r="A74" s="33"/>
      <c r="B74" s="277" t="s">
        <v>57</v>
      </c>
      <c r="C74" s="320" t="s">
        <v>718</v>
      </c>
      <c r="D74" s="326">
        <v>1</v>
      </c>
      <c r="E74" s="177" t="s">
        <v>14</v>
      </c>
      <c r="F74" s="148"/>
      <c r="G74" s="148">
        <f t="shared" si="3"/>
        <v>0</v>
      </c>
      <c r="H74" s="148"/>
      <c r="I74" s="148">
        <f t="shared" si="4"/>
        <v>0</v>
      </c>
      <c r="J74" s="148">
        <f t="shared" si="5"/>
        <v>0</v>
      </c>
      <c r="K74" s="315"/>
    </row>
    <row r="75" spans="1:11" ht="24" customHeight="1">
      <c r="A75" s="33"/>
      <c r="B75" s="16"/>
      <c r="C75" s="325"/>
      <c r="D75" s="326"/>
      <c r="E75" s="177"/>
      <c r="F75" s="177"/>
      <c r="G75" s="320"/>
      <c r="H75" s="322"/>
      <c r="I75" s="320"/>
      <c r="J75" s="320"/>
      <c r="K75" s="315"/>
    </row>
    <row r="76" spans="1:11" ht="24" customHeight="1">
      <c r="A76" s="36"/>
      <c r="B76" s="36"/>
      <c r="C76" s="330"/>
      <c r="D76" s="331"/>
      <c r="E76" s="332"/>
      <c r="F76" s="332"/>
      <c r="G76" s="333"/>
      <c r="H76" s="332"/>
      <c r="I76" s="333"/>
      <c r="J76" s="333"/>
      <c r="K76" s="315"/>
    </row>
    <row r="77" spans="1:11" s="273" customFormat="1" ht="24" customHeight="1" thickBot="1">
      <c r="A77" s="39"/>
      <c r="B77" s="39"/>
      <c r="C77" s="378" t="s">
        <v>34</v>
      </c>
      <c r="D77" s="377"/>
      <c r="E77" s="378"/>
      <c r="F77" s="378"/>
      <c r="G77" s="379">
        <f>SUM(G12:G76)</f>
        <v>0</v>
      </c>
      <c r="H77" s="379"/>
      <c r="I77" s="379">
        <f>SUM(I12:I76)</f>
        <v>0</v>
      </c>
      <c r="J77" s="379">
        <f>SUM(J12:J76)</f>
        <v>0</v>
      </c>
      <c r="K77" s="379"/>
    </row>
    <row r="78" spans="1:11" ht="21" customHeight="1" thickTop="1">
      <c r="A78" s="308">
        <v>2</v>
      </c>
      <c r="B78" s="572" t="s">
        <v>28</v>
      </c>
      <c r="C78" s="572"/>
      <c r="D78" s="334"/>
      <c r="E78" s="335"/>
      <c r="F78" s="335"/>
      <c r="G78" s="336"/>
      <c r="H78" s="335"/>
      <c r="I78" s="336"/>
      <c r="J78" s="336"/>
      <c r="K78" s="306"/>
    </row>
    <row r="79" spans="1:11" ht="21" customHeight="1">
      <c r="A79" s="33"/>
      <c r="B79" s="277">
        <v>2.1</v>
      </c>
      <c r="C79" s="337" t="s">
        <v>228</v>
      </c>
      <c r="D79" s="326"/>
      <c r="E79" s="177"/>
      <c r="F79" s="338"/>
      <c r="G79" s="338"/>
      <c r="H79" s="338"/>
      <c r="I79" s="338"/>
      <c r="J79" s="338"/>
      <c r="K79" s="171"/>
    </row>
    <row r="80" spans="1:11" ht="21" customHeight="1">
      <c r="A80" s="33"/>
      <c r="B80" s="277" t="s">
        <v>11</v>
      </c>
      <c r="C80" s="338" t="s">
        <v>251</v>
      </c>
      <c r="D80" s="326"/>
      <c r="E80" s="177"/>
      <c r="F80" s="338"/>
      <c r="G80" s="338"/>
      <c r="H80" s="338"/>
      <c r="I80" s="338"/>
      <c r="J80" s="338"/>
      <c r="K80" s="171"/>
    </row>
    <row r="81" spans="1:11" ht="21" customHeight="1">
      <c r="A81" s="33"/>
      <c r="B81" s="277" t="s">
        <v>11</v>
      </c>
      <c r="C81" s="338" t="s">
        <v>704</v>
      </c>
      <c r="D81" s="326">
        <v>10</v>
      </c>
      <c r="E81" s="177" t="s">
        <v>261</v>
      </c>
      <c r="F81" s="148"/>
      <c r="G81" s="148">
        <f t="shared" ref="G81:G112" si="6">D81*F81</f>
        <v>0</v>
      </c>
      <c r="H81" s="148"/>
      <c r="I81" s="148">
        <f t="shared" ref="I81:I112" si="7">H81*D81</f>
        <v>0</v>
      </c>
      <c r="J81" s="148">
        <f t="shared" ref="J81:J112" si="8">I81+G81</f>
        <v>0</v>
      </c>
      <c r="K81" s="171"/>
    </row>
    <row r="82" spans="1:11" ht="21" customHeight="1">
      <c r="A82" s="33"/>
      <c r="B82" s="277" t="s">
        <v>11</v>
      </c>
      <c r="C82" s="338" t="s">
        <v>252</v>
      </c>
      <c r="D82" s="326">
        <v>10</v>
      </c>
      <c r="E82" s="177" t="s">
        <v>261</v>
      </c>
      <c r="F82" s="148"/>
      <c r="G82" s="148">
        <f t="shared" si="6"/>
        <v>0</v>
      </c>
      <c r="H82" s="148"/>
      <c r="I82" s="148">
        <f t="shared" si="7"/>
        <v>0</v>
      </c>
      <c r="J82" s="148">
        <f t="shared" si="8"/>
        <v>0</v>
      </c>
      <c r="K82" s="171"/>
    </row>
    <row r="83" spans="1:11" ht="21" customHeight="1">
      <c r="A83" s="33"/>
      <c r="B83" s="277" t="s">
        <v>11</v>
      </c>
      <c r="C83" s="338" t="s">
        <v>253</v>
      </c>
      <c r="D83" s="326">
        <v>2</v>
      </c>
      <c r="E83" s="177" t="s">
        <v>262</v>
      </c>
      <c r="F83" s="148"/>
      <c r="G83" s="148">
        <f t="shared" si="6"/>
        <v>0</v>
      </c>
      <c r="H83" s="148"/>
      <c r="I83" s="148">
        <f t="shared" si="7"/>
        <v>0</v>
      </c>
      <c r="J83" s="148">
        <f t="shared" si="8"/>
        <v>0</v>
      </c>
      <c r="K83" s="171"/>
    </row>
    <row r="84" spans="1:11" ht="21" customHeight="1">
      <c r="A84" s="33"/>
      <c r="B84" s="277" t="s">
        <v>11</v>
      </c>
      <c r="C84" s="338" t="s">
        <v>255</v>
      </c>
      <c r="D84" s="326">
        <v>1</v>
      </c>
      <c r="E84" s="177" t="s">
        <v>262</v>
      </c>
      <c r="F84" s="148"/>
      <c r="G84" s="148">
        <f t="shared" si="6"/>
        <v>0</v>
      </c>
      <c r="H84" s="148"/>
      <c r="I84" s="148">
        <f t="shared" si="7"/>
        <v>0</v>
      </c>
      <c r="J84" s="148">
        <f t="shared" si="8"/>
        <v>0</v>
      </c>
      <c r="K84" s="171"/>
    </row>
    <row r="85" spans="1:11" ht="21" customHeight="1">
      <c r="A85" s="33"/>
      <c r="B85" s="277" t="s">
        <v>11</v>
      </c>
      <c r="C85" s="338" t="s">
        <v>254</v>
      </c>
      <c r="D85" s="326">
        <v>6</v>
      </c>
      <c r="E85" s="177" t="s">
        <v>262</v>
      </c>
      <c r="F85" s="148"/>
      <c r="G85" s="148">
        <f t="shared" si="6"/>
        <v>0</v>
      </c>
      <c r="H85" s="148"/>
      <c r="I85" s="148">
        <f t="shared" si="7"/>
        <v>0</v>
      </c>
      <c r="J85" s="148">
        <f t="shared" si="8"/>
        <v>0</v>
      </c>
      <c r="K85" s="171"/>
    </row>
    <row r="86" spans="1:11" ht="21" customHeight="1">
      <c r="A86" s="33"/>
      <c r="B86" s="277" t="s">
        <v>11</v>
      </c>
      <c r="C86" s="338" t="s">
        <v>256</v>
      </c>
      <c r="D86" s="326">
        <v>15</v>
      </c>
      <c r="E86" s="177" t="s">
        <v>262</v>
      </c>
      <c r="F86" s="148"/>
      <c r="G86" s="148">
        <f t="shared" si="6"/>
        <v>0</v>
      </c>
      <c r="H86" s="148"/>
      <c r="I86" s="148">
        <f t="shared" si="7"/>
        <v>0</v>
      </c>
      <c r="J86" s="148">
        <f t="shared" si="8"/>
        <v>0</v>
      </c>
      <c r="K86" s="171"/>
    </row>
    <row r="87" spans="1:11" ht="21" customHeight="1">
      <c r="A87" s="33"/>
      <c r="B87" s="277" t="s">
        <v>11</v>
      </c>
      <c r="C87" s="338" t="s">
        <v>257</v>
      </c>
      <c r="D87" s="326">
        <v>25</v>
      </c>
      <c r="E87" s="177" t="s">
        <v>263</v>
      </c>
      <c r="F87" s="148"/>
      <c r="G87" s="148">
        <f t="shared" si="6"/>
        <v>0</v>
      </c>
      <c r="H87" s="148"/>
      <c r="I87" s="148">
        <f t="shared" si="7"/>
        <v>0</v>
      </c>
      <c r="J87" s="148">
        <f t="shared" si="8"/>
        <v>0</v>
      </c>
      <c r="K87" s="171"/>
    </row>
    <row r="88" spans="1:11" ht="21" customHeight="1">
      <c r="A88" s="33"/>
      <c r="B88" s="277" t="s">
        <v>11</v>
      </c>
      <c r="C88" s="338" t="s">
        <v>258</v>
      </c>
      <c r="D88" s="326">
        <v>538</v>
      </c>
      <c r="E88" s="177" t="s">
        <v>263</v>
      </c>
      <c r="F88" s="148"/>
      <c r="G88" s="148">
        <f t="shared" si="6"/>
        <v>0</v>
      </c>
      <c r="H88" s="148"/>
      <c r="I88" s="148">
        <f t="shared" si="7"/>
        <v>0</v>
      </c>
      <c r="J88" s="148">
        <f t="shared" si="8"/>
        <v>0</v>
      </c>
      <c r="K88" s="171"/>
    </row>
    <row r="89" spans="1:11" ht="21" customHeight="1">
      <c r="A89" s="33"/>
      <c r="B89" s="277" t="s">
        <v>11</v>
      </c>
      <c r="C89" s="338" t="s">
        <v>259</v>
      </c>
      <c r="D89" s="326">
        <v>96</v>
      </c>
      <c r="E89" s="177" t="s">
        <v>263</v>
      </c>
      <c r="F89" s="148"/>
      <c r="G89" s="148">
        <f t="shared" si="6"/>
        <v>0</v>
      </c>
      <c r="H89" s="148"/>
      <c r="I89" s="148">
        <f t="shared" si="7"/>
        <v>0</v>
      </c>
      <c r="J89" s="148">
        <f t="shared" si="8"/>
        <v>0</v>
      </c>
      <c r="K89" s="171"/>
    </row>
    <row r="90" spans="1:11" ht="21" customHeight="1">
      <c r="A90" s="33"/>
      <c r="B90" s="277" t="s">
        <v>11</v>
      </c>
      <c r="C90" s="338" t="s">
        <v>260</v>
      </c>
      <c r="D90" s="326">
        <v>335</v>
      </c>
      <c r="E90" s="177" t="s">
        <v>263</v>
      </c>
      <c r="F90" s="148"/>
      <c r="G90" s="148">
        <f t="shared" si="6"/>
        <v>0</v>
      </c>
      <c r="H90" s="148"/>
      <c r="I90" s="148">
        <f t="shared" si="7"/>
        <v>0</v>
      </c>
      <c r="J90" s="148">
        <f t="shared" si="8"/>
        <v>0</v>
      </c>
      <c r="K90" s="338"/>
    </row>
    <row r="91" spans="1:11" ht="21" customHeight="1">
      <c r="A91" s="33"/>
      <c r="B91" s="277" t="s">
        <v>11</v>
      </c>
      <c r="C91" s="338" t="s">
        <v>882</v>
      </c>
      <c r="D91" s="326">
        <f>SUM(D87:D90)*0.3</f>
        <v>298.2</v>
      </c>
      <c r="E91" s="177" t="s">
        <v>263</v>
      </c>
      <c r="F91" s="148"/>
      <c r="G91" s="148">
        <f t="shared" si="6"/>
        <v>0</v>
      </c>
      <c r="H91" s="148"/>
      <c r="I91" s="148">
        <f t="shared" si="7"/>
        <v>0</v>
      </c>
      <c r="J91" s="148">
        <f t="shared" si="8"/>
        <v>0</v>
      </c>
      <c r="K91" s="338"/>
    </row>
    <row r="92" spans="1:11" ht="21" customHeight="1">
      <c r="A92" s="33"/>
      <c r="B92" s="277" t="s">
        <v>11</v>
      </c>
      <c r="C92" s="338" t="s">
        <v>883</v>
      </c>
      <c r="D92" s="326">
        <f>D86*0.25</f>
        <v>3.75</v>
      </c>
      <c r="E92" s="177" t="s">
        <v>263</v>
      </c>
      <c r="F92" s="148"/>
      <c r="G92" s="148">
        <f t="shared" si="6"/>
        <v>0</v>
      </c>
      <c r="H92" s="148"/>
      <c r="I92" s="148">
        <f t="shared" si="7"/>
        <v>0</v>
      </c>
      <c r="J92" s="148">
        <f t="shared" si="8"/>
        <v>0</v>
      </c>
      <c r="K92" s="338"/>
    </row>
    <row r="93" spans="1:11" ht="21" customHeight="1">
      <c r="A93" s="33"/>
      <c r="B93" s="277"/>
      <c r="C93" s="338"/>
      <c r="D93" s="326"/>
      <c r="E93" s="177"/>
      <c r="F93" s="148"/>
      <c r="G93" s="148">
        <f t="shared" si="6"/>
        <v>0</v>
      </c>
      <c r="H93" s="148"/>
      <c r="I93" s="148">
        <f t="shared" si="7"/>
        <v>0</v>
      </c>
      <c r="J93" s="148">
        <f t="shared" si="8"/>
        <v>0</v>
      </c>
      <c r="K93" s="338"/>
    </row>
    <row r="94" spans="1:11" ht="23.1" customHeight="1">
      <c r="A94" s="33"/>
      <c r="B94" s="277">
        <v>2.2000000000000002</v>
      </c>
      <c r="C94" s="337" t="s">
        <v>27</v>
      </c>
      <c r="D94" s="326"/>
      <c r="E94" s="177"/>
      <c r="F94" s="148"/>
      <c r="G94" s="148">
        <f t="shared" si="6"/>
        <v>0</v>
      </c>
      <c r="H94" s="148"/>
      <c r="I94" s="148">
        <f t="shared" si="7"/>
        <v>0</v>
      </c>
      <c r="J94" s="148">
        <f t="shared" si="8"/>
        <v>0</v>
      </c>
      <c r="K94" s="338"/>
    </row>
    <row r="95" spans="1:11" ht="21" customHeight="1">
      <c r="A95" s="33"/>
      <c r="B95" s="277" t="s">
        <v>11</v>
      </c>
      <c r="C95" s="338" t="s">
        <v>36</v>
      </c>
      <c r="D95" s="326">
        <v>42</v>
      </c>
      <c r="E95" s="177" t="s">
        <v>262</v>
      </c>
      <c r="F95" s="148"/>
      <c r="G95" s="148">
        <f t="shared" si="6"/>
        <v>0</v>
      </c>
      <c r="H95" s="148"/>
      <c r="I95" s="148">
        <f t="shared" si="7"/>
        <v>0</v>
      </c>
      <c r="J95" s="148">
        <f t="shared" si="8"/>
        <v>0</v>
      </c>
      <c r="K95" s="338"/>
    </row>
    <row r="96" spans="1:11" ht="21" customHeight="1">
      <c r="A96" s="33"/>
      <c r="B96" s="277" t="s">
        <v>11</v>
      </c>
      <c r="C96" s="338" t="s">
        <v>21</v>
      </c>
      <c r="D96" s="326">
        <v>25</v>
      </c>
      <c r="E96" s="177" t="s">
        <v>262</v>
      </c>
      <c r="F96" s="148"/>
      <c r="G96" s="148">
        <f t="shared" si="6"/>
        <v>0</v>
      </c>
      <c r="H96" s="148"/>
      <c r="I96" s="148">
        <f t="shared" si="7"/>
        <v>0</v>
      </c>
      <c r="J96" s="148">
        <f t="shared" si="8"/>
        <v>0</v>
      </c>
      <c r="K96" s="338"/>
    </row>
    <row r="97" spans="1:11" ht="21" customHeight="1">
      <c r="A97" s="33"/>
      <c r="B97" s="277" t="s">
        <v>11</v>
      </c>
      <c r="C97" s="338" t="s">
        <v>264</v>
      </c>
      <c r="D97" s="326">
        <v>43</v>
      </c>
      <c r="E97" s="177" t="s">
        <v>262</v>
      </c>
      <c r="F97" s="148"/>
      <c r="G97" s="148">
        <f t="shared" si="6"/>
        <v>0</v>
      </c>
      <c r="H97" s="148"/>
      <c r="I97" s="148">
        <f t="shared" si="7"/>
        <v>0</v>
      </c>
      <c r="J97" s="148">
        <f t="shared" si="8"/>
        <v>0</v>
      </c>
      <c r="K97" s="338"/>
    </row>
    <row r="98" spans="1:11" ht="21" customHeight="1">
      <c r="A98" s="33"/>
      <c r="B98" s="277" t="s">
        <v>11</v>
      </c>
      <c r="C98" s="338" t="s">
        <v>257</v>
      </c>
      <c r="D98" s="326">
        <v>1864</v>
      </c>
      <c r="E98" s="177" t="s">
        <v>263</v>
      </c>
      <c r="F98" s="148"/>
      <c r="G98" s="148">
        <f t="shared" si="6"/>
        <v>0</v>
      </c>
      <c r="H98" s="148"/>
      <c r="I98" s="148">
        <f t="shared" si="7"/>
        <v>0</v>
      </c>
      <c r="J98" s="148">
        <f t="shared" si="8"/>
        <v>0</v>
      </c>
      <c r="K98" s="171"/>
    </row>
    <row r="99" spans="1:11" ht="21" customHeight="1">
      <c r="A99" s="33"/>
      <c r="B99" s="277" t="s">
        <v>11</v>
      </c>
      <c r="C99" s="338" t="s">
        <v>882</v>
      </c>
      <c r="D99" s="326">
        <f>SUM(D95:D98)*0.3</f>
        <v>592.19999999999993</v>
      </c>
      <c r="E99" s="177" t="s">
        <v>263</v>
      </c>
      <c r="F99" s="148"/>
      <c r="G99" s="148">
        <f t="shared" si="6"/>
        <v>0</v>
      </c>
      <c r="H99" s="148"/>
      <c r="I99" s="148">
        <f t="shared" si="7"/>
        <v>0</v>
      </c>
      <c r="J99" s="148">
        <f t="shared" si="8"/>
        <v>0</v>
      </c>
      <c r="K99" s="171"/>
    </row>
    <row r="100" spans="1:11" ht="21" customHeight="1">
      <c r="A100" s="33"/>
      <c r="B100" s="277" t="s">
        <v>11</v>
      </c>
      <c r="C100" s="338" t="s">
        <v>883</v>
      </c>
      <c r="D100" s="326">
        <f>D96*0.25</f>
        <v>6.25</v>
      </c>
      <c r="E100" s="177" t="s">
        <v>263</v>
      </c>
      <c r="F100" s="148"/>
      <c r="G100" s="148">
        <f t="shared" si="6"/>
        <v>0</v>
      </c>
      <c r="H100" s="148"/>
      <c r="I100" s="148">
        <f t="shared" si="7"/>
        <v>0</v>
      </c>
      <c r="J100" s="148">
        <f t="shared" si="8"/>
        <v>0</v>
      </c>
      <c r="K100" s="171"/>
    </row>
    <row r="101" spans="1:11" ht="21" customHeight="1">
      <c r="A101" s="33"/>
      <c r="B101" s="277"/>
      <c r="C101" s="338"/>
      <c r="D101" s="326"/>
      <c r="E101" s="177"/>
      <c r="F101" s="148"/>
      <c r="G101" s="148">
        <f t="shared" si="6"/>
        <v>0</v>
      </c>
      <c r="H101" s="148"/>
      <c r="I101" s="148">
        <f t="shared" si="7"/>
        <v>0</v>
      </c>
      <c r="J101" s="148">
        <f t="shared" si="8"/>
        <v>0</v>
      </c>
      <c r="K101" s="171"/>
    </row>
    <row r="102" spans="1:11" ht="21" customHeight="1">
      <c r="A102" s="33"/>
      <c r="B102" s="277"/>
      <c r="C102" s="338"/>
      <c r="D102" s="326"/>
      <c r="E102" s="177"/>
      <c r="F102" s="148"/>
      <c r="G102" s="148">
        <f t="shared" si="6"/>
        <v>0</v>
      </c>
      <c r="H102" s="148"/>
      <c r="I102" s="148">
        <f t="shared" si="7"/>
        <v>0</v>
      </c>
      <c r="J102" s="148">
        <f t="shared" si="8"/>
        <v>0</v>
      </c>
      <c r="K102" s="171"/>
    </row>
    <row r="103" spans="1:11" s="30" customFormat="1" ht="21" customHeight="1">
      <c r="A103" s="35"/>
      <c r="B103" s="277">
        <v>2.2999999999999998</v>
      </c>
      <c r="C103" s="337" t="s">
        <v>226</v>
      </c>
      <c r="D103" s="324"/>
      <c r="E103" s="171"/>
      <c r="F103" s="148"/>
      <c r="G103" s="148">
        <f t="shared" si="6"/>
        <v>0</v>
      </c>
      <c r="H103" s="148"/>
      <c r="I103" s="148">
        <f t="shared" si="7"/>
        <v>0</v>
      </c>
      <c r="J103" s="148">
        <f t="shared" si="8"/>
        <v>0</v>
      </c>
      <c r="K103" s="171"/>
    </row>
    <row r="104" spans="1:11" s="30" customFormat="1" ht="21" customHeight="1">
      <c r="A104" s="35"/>
      <c r="B104" s="277"/>
      <c r="C104" s="337" t="s">
        <v>234</v>
      </c>
      <c r="D104" s="324"/>
      <c r="E104" s="171"/>
      <c r="F104" s="148"/>
      <c r="G104" s="148">
        <f t="shared" si="6"/>
        <v>0</v>
      </c>
      <c r="H104" s="148"/>
      <c r="I104" s="148">
        <f t="shared" si="7"/>
        <v>0</v>
      </c>
      <c r="J104" s="148">
        <f t="shared" si="8"/>
        <v>0</v>
      </c>
      <c r="K104" s="171"/>
    </row>
    <row r="105" spans="1:11" ht="21" customHeight="1">
      <c r="A105" s="33"/>
      <c r="B105" s="277" t="s">
        <v>11</v>
      </c>
      <c r="C105" s="338" t="s">
        <v>511</v>
      </c>
      <c r="D105" s="326">
        <v>693</v>
      </c>
      <c r="E105" s="177" t="s">
        <v>263</v>
      </c>
      <c r="F105" s="148"/>
      <c r="G105" s="148">
        <f t="shared" si="6"/>
        <v>0</v>
      </c>
      <c r="H105" s="148"/>
      <c r="I105" s="148">
        <f t="shared" si="7"/>
        <v>0</v>
      </c>
      <c r="J105" s="148">
        <f t="shared" si="8"/>
        <v>0</v>
      </c>
      <c r="K105" s="171"/>
    </row>
    <row r="106" spans="1:11" ht="21" customHeight="1">
      <c r="A106" s="33"/>
      <c r="B106" s="277" t="s">
        <v>11</v>
      </c>
      <c r="C106" s="338" t="s">
        <v>512</v>
      </c>
      <c r="D106" s="326">
        <v>860</v>
      </c>
      <c r="E106" s="177" t="s">
        <v>263</v>
      </c>
      <c r="F106" s="148"/>
      <c r="G106" s="148">
        <f t="shared" si="6"/>
        <v>0</v>
      </c>
      <c r="H106" s="148"/>
      <c r="I106" s="148">
        <f t="shared" si="7"/>
        <v>0</v>
      </c>
      <c r="J106" s="148">
        <f t="shared" si="8"/>
        <v>0</v>
      </c>
      <c r="K106" s="171"/>
    </row>
    <row r="107" spans="1:11" ht="21" customHeight="1">
      <c r="A107" s="33"/>
      <c r="B107" s="277" t="s">
        <v>11</v>
      </c>
      <c r="C107" s="338" t="s">
        <v>513</v>
      </c>
      <c r="D107" s="326">
        <v>515</v>
      </c>
      <c r="E107" s="177" t="s">
        <v>263</v>
      </c>
      <c r="F107" s="148"/>
      <c r="G107" s="148">
        <f t="shared" si="6"/>
        <v>0</v>
      </c>
      <c r="H107" s="148"/>
      <c r="I107" s="148">
        <f t="shared" si="7"/>
        <v>0</v>
      </c>
      <c r="J107" s="148">
        <f t="shared" si="8"/>
        <v>0</v>
      </c>
      <c r="K107" s="171"/>
    </row>
    <row r="108" spans="1:11" ht="21" customHeight="1">
      <c r="A108" s="33"/>
      <c r="B108" s="277" t="s">
        <v>11</v>
      </c>
      <c r="C108" s="338" t="s">
        <v>514</v>
      </c>
      <c r="D108" s="326">
        <v>561</v>
      </c>
      <c r="E108" s="177" t="s">
        <v>263</v>
      </c>
      <c r="F108" s="148"/>
      <c r="G108" s="148">
        <f t="shared" si="6"/>
        <v>0</v>
      </c>
      <c r="H108" s="148"/>
      <c r="I108" s="148">
        <f t="shared" si="7"/>
        <v>0</v>
      </c>
      <c r="J108" s="148">
        <f t="shared" si="8"/>
        <v>0</v>
      </c>
      <c r="K108" s="171"/>
    </row>
    <row r="109" spans="1:11" ht="21" customHeight="1">
      <c r="A109" s="33"/>
      <c r="B109" s="277" t="s">
        <v>11</v>
      </c>
      <c r="C109" s="338" t="s">
        <v>510</v>
      </c>
      <c r="D109" s="326">
        <v>877</v>
      </c>
      <c r="E109" s="177" t="s">
        <v>263</v>
      </c>
      <c r="F109" s="148"/>
      <c r="G109" s="148">
        <f t="shared" si="6"/>
        <v>0</v>
      </c>
      <c r="H109" s="148"/>
      <c r="I109" s="148">
        <f t="shared" si="7"/>
        <v>0</v>
      </c>
      <c r="J109" s="148">
        <f t="shared" si="8"/>
        <v>0</v>
      </c>
      <c r="K109" s="171"/>
    </row>
    <row r="110" spans="1:11" ht="21" customHeight="1">
      <c r="A110" s="33"/>
      <c r="B110" s="277" t="s">
        <v>11</v>
      </c>
      <c r="C110" s="338" t="s">
        <v>508</v>
      </c>
      <c r="D110" s="326">
        <v>8</v>
      </c>
      <c r="E110" s="177" t="s">
        <v>231</v>
      </c>
      <c r="F110" s="148"/>
      <c r="G110" s="148">
        <f t="shared" si="6"/>
        <v>0</v>
      </c>
      <c r="H110" s="148"/>
      <c r="I110" s="148">
        <f t="shared" si="7"/>
        <v>0</v>
      </c>
      <c r="J110" s="148">
        <f t="shared" si="8"/>
        <v>0</v>
      </c>
      <c r="K110" s="171"/>
    </row>
    <row r="111" spans="1:11" ht="21" customHeight="1">
      <c r="A111" s="33"/>
      <c r="B111" s="277" t="s">
        <v>11</v>
      </c>
      <c r="C111" s="338" t="s">
        <v>507</v>
      </c>
      <c r="D111" s="326">
        <v>8</v>
      </c>
      <c r="E111" s="177" t="s">
        <v>231</v>
      </c>
      <c r="F111" s="148"/>
      <c r="G111" s="148">
        <f t="shared" si="6"/>
        <v>0</v>
      </c>
      <c r="H111" s="148"/>
      <c r="I111" s="148">
        <f t="shared" si="7"/>
        <v>0</v>
      </c>
      <c r="J111" s="148">
        <f t="shared" si="8"/>
        <v>0</v>
      </c>
      <c r="K111" s="171"/>
    </row>
    <row r="112" spans="1:11" ht="21" customHeight="1">
      <c r="A112" s="33"/>
      <c r="B112" s="277" t="s">
        <v>11</v>
      </c>
      <c r="C112" s="338" t="s">
        <v>506</v>
      </c>
      <c r="D112" s="326">
        <v>12</v>
      </c>
      <c r="E112" s="177" t="s">
        <v>231</v>
      </c>
      <c r="F112" s="148"/>
      <c r="G112" s="148">
        <f t="shared" si="6"/>
        <v>0</v>
      </c>
      <c r="H112" s="148"/>
      <c r="I112" s="148">
        <f t="shared" si="7"/>
        <v>0</v>
      </c>
      <c r="J112" s="148">
        <f t="shared" si="8"/>
        <v>0</v>
      </c>
      <c r="K112" s="171"/>
    </row>
    <row r="113" spans="1:11" ht="21" customHeight="1">
      <c r="A113" s="33"/>
      <c r="B113" s="277" t="s">
        <v>11</v>
      </c>
      <c r="C113" s="338" t="s">
        <v>233</v>
      </c>
      <c r="D113" s="326">
        <v>24</v>
      </c>
      <c r="E113" s="177" t="s">
        <v>13</v>
      </c>
      <c r="F113" s="148"/>
      <c r="G113" s="148">
        <f t="shared" ref="G113:G144" si="9">D113*F113</f>
        <v>0</v>
      </c>
      <c r="H113" s="148"/>
      <c r="I113" s="148">
        <f t="shared" ref="I113:I144" si="10">H113*D113</f>
        <v>0</v>
      </c>
      <c r="J113" s="148">
        <f t="shared" ref="J113:J144" si="11">I113+G113</f>
        <v>0</v>
      </c>
      <c r="K113" s="171"/>
    </row>
    <row r="114" spans="1:11" ht="21" customHeight="1">
      <c r="A114" s="33"/>
      <c r="B114" s="277" t="s">
        <v>11</v>
      </c>
      <c r="C114" s="338" t="s">
        <v>232</v>
      </c>
      <c r="D114" s="326">
        <v>24</v>
      </c>
      <c r="E114" s="177" t="s">
        <v>13</v>
      </c>
      <c r="F114" s="148"/>
      <c r="G114" s="148">
        <f t="shared" si="9"/>
        <v>0</v>
      </c>
      <c r="H114" s="148"/>
      <c r="I114" s="148">
        <f t="shared" si="10"/>
        <v>0</v>
      </c>
      <c r="J114" s="148">
        <f t="shared" si="11"/>
        <v>0</v>
      </c>
      <c r="K114" s="171"/>
    </row>
    <row r="115" spans="1:11" ht="21" customHeight="1">
      <c r="A115" s="33"/>
      <c r="B115" s="277"/>
      <c r="C115" s="338"/>
      <c r="D115" s="326"/>
      <c r="E115" s="177"/>
      <c r="F115" s="148"/>
      <c r="G115" s="148">
        <f t="shared" si="9"/>
        <v>0</v>
      </c>
      <c r="H115" s="148"/>
      <c r="I115" s="148">
        <f t="shared" si="10"/>
        <v>0</v>
      </c>
      <c r="J115" s="148">
        <f t="shared" si="11"/>
        <v>0</v>
      </c>
      <c r="K115" s="171"/>
    </row>
    <row r="116" spans="1:11" ht="21" customHeight="1">
      <c r="A116" s="33"/>
      <c r="B116" s="277"/>
      <c r="C116" s="338"/>
      <c r="D116" s="326"/>
      <c r="E116" s="177"/>
      <c r="F116" s="148"/>
      <c r="G116" s="148">
        <f t="shared" si="9"/>
        <v>0</v>
      </c>
      <c r="H116" s="148"/>
      <c r="I116" s="148">
        <f t="shared" si="10"/>
        <v>0</v>
      </c>
      <c r="J116" s="148">
        <f t="shared" si="11"/>
        <v>0</v>
      </c>
      <c r="K116" s="171"/>
    </row>
    <row r="117" spans="1:11" s="30" customFormat="1" ht="21" customHeight="1">
      <c r="A117" s="35"/>
      <c r="B117" s="277">
        <v>2.4</v>
      </c>
      <c r="C117" s="323" t="s">
        <v>235</v>
      </c>
      <c r="D117" s="324"/>
      <c r="E117" s="171"/>
      <c r="F117" s="148"/>
      <c r="G117" s="148">
        <f t="shared" si="9"/>
        <v>0</v>
      </c>
      <c r="H117" s="148"/>
      <c r="I117" s="148">
        <f t="shared" si="10"/>
        <v>0</v>
      </c>
      <c r="J117" s="148">
        <f t="shared" si="11"/>
        <v>0</v>
      </c>
      <c r="K117" s="171"/>
    </row>
    <row r="118" spans="1:11" ht="21" customHeight="1">
      <c r="A118" s="33"/>
      <c r="B118" s="277" t="s">
        <v>11</v>
      </c>
      <c r="C118" s="338" t="s">
        <v>509</v>
      </c>
      <c r="D118" s="326">
        <v>794</v>
      </c>
      <c r="E118" s="177" t="s">
        <v>263</v>
      </c>
      <c r="F118" s="148"/>
      <c r="G118" s="148">
        <f t="shared" si="9"/>
        <v>0</v>
      </c>
      <c r="H118" s="148"/>
      <c r="I118" s="148">
        <f t="shared" si="10"/>
        <v>0</v>
      </c>
      <c r="J118" s="148">
        <f t="shared" si="11"/>
        <v>0</v>
      </c>
      <c r="K118" s="171"/>
    </row>
    <row r="119" spans="1:11" ht="21" customHeight="1">
      <c r="A119" s="33"/>
      <c r="B119" s="277" t="s">
        <v>11</v>
      </c>
      <c r="C119" s="338" t="s">
        <v>703</v>
      </c>
      <c r="D119" s="326">
        <v>556</v>
      </c>
      <c r="E119" s="177" t="s">
        <v>263</v>
      </c>
      <c r="F119" s="148"/>
      <c r="G119" s="148">
        <f t="shared" si="9"/>
        <v>0</v>
      </c>
      <c r="H119" s="148"/>
      <c r="I119" s="148">
        <f t="shared" si="10"/>
        <v>0</v>
      </c>
      <c r="J119" s="148">
        <f t="shared" si="11"/>
        <v>0</v>
      </c>
      <c r="K119" s="171"/>
    </row>
    <row r="120" spans="1:11" ht="21" customHeight="1">
      <c r="A120" s="33"/>
      <c r="B120" s="277" t="s">
        <v>11</v>
      </c>
      <c r="C120" s="338" t="s">
        <v>500</v>
      </c>
      <c r="D120" s="326">
        <v>108</v>
      </c>
      <c r="E120" s="177" t="s">
        <v>263</v>
      </c>
      <c r="F120" s="148"/>
      <c r="G120" s="148">
        <f t="shared" si="9"/>
        <v>0</v>
      </c>
      <c r="H120" s="148"/>
      <c r="I120" s="148">
        <f t="shared" si="10"/>
        <v>0</v>
      </c>
      <c r="J120" s="148">
        <f t="shared" si="11"/>
        <v>0</v>
      </c>
      <c r="K120" s="171"/>
    </row>
    <row r="121" spans="1:11" ht="21" customHeight="1">
      <c r="A121" s="33"/>
      <c r="B121" s="277" t="s">
        <v>11</v>
      </c>
      <c r="C121" s="338" t="s">
        <v>507</v>
      </c>
      <c r="D121" s="326">
        <v>9</v>
      </c>
      <c r="E121" s="177" t="s">
        <v>231</v>
      </c>
      <c r="F121" s="148"/>
      <c r="G121" s="148">
        <f t="shared" si="9"/>
        <v>0</v>
      </c>
      <c r="H121" s="148"/>
      <c r="I121" s="148">
        <f t="shared" si="10"/>
        <v>0</v>
      </c>
      <c r="J121" s="148">
        <f t="shared" si="11"/>
        <v>0</v>
      </c>
      <c r="K121" s="171"/>
    </row>
    <row r="122" spans="1:11" ht="21" customHeight="1">
      <c r="A122" s="33"/>
      <c r="B122" s="277" t="s">
        <v>11</v>
      </c>
      <c r="C122" s="338" t="s">
        <v>502</v>
      </c>
      <c r="D122" s="326">
        <v>36</v>
      </c>
      <c r="E122" s="177" t="s">
        <v>231</v>
      </c>
      <c r="F122" s="148"/>
      <c r="G122" s="148">
        <f t="shared" si="9"/>
        <v>0</v>
      </c>
      <c r="H122" s="148"/>
      <c r="I122" s="148">
        <f t="shared" si="10"/>
        <v>0</v>
      </c>
      <c r="J122" s="148">
        <f t="shared" si="11"/>
        <v>0</v>
      </c>
      <c r="K122" s="171"/>
    </row>
    <row r="123" spans="1:11" ht="21" customHeight="1">
      <c r="A123" s="33"/>
      <c r="B123" s="277" t="s">
        <v>11</v>
      </c>
      <c r="C123" s="338" t="s">
        <v>501</v>
      </c>
      <c r="D123" s="326">
        <v>9</v>
      </c>
      <c r="E123" s="177" t="s">
        <v>231</v>
      </c>
      <c r="F123" s="148"/>
      <c r="G123" s="148">
        <f t="shared" si="9"/>
        <v>0</v>
      </c>
      <c r="H123" s="148"/>
      <c r="I123" s="148">
        <f t="shared" si="10"/>
        <v>0</v>
      </c>
      <c r="J123" s="148">
        <f t="shared" si="11"/>
        <v>0</v>
      </c>
      <c r="K123" s="171"/>
    </row>
    <row r="124" spans="1:11" ht="21" customHeight="1">
      <c r="A124" s="33"/>
      <c r="B124" s="277" t="s">
        <v>11</v>
      </c>
      <c r="C124" s="338" t="s">
        <v>236</v>
      </c>
      <c r="D124" s="326">
        <v>18</v>
      </c>
      <c r="E124" s="177" t="s">
        <v>13</v>
      </c>
      <c r="F124" s="148"/>
      <c r="G124" s="148">
        <f t="shared" si="9"/>
        <v>0</v>
      </c>
      <c r="H124" s="148"/>
      <c r="I124" s="148">
        <f t="shared" si="10"/>
        <v>0</v>
      </c>
      <c r="J124" s="148">
        <f t="shared" si="11"/>
        <v>0</v>
      </c>
      <c r="K124" s="171"/>
    </row>
    <row r="125" spans="1:11" ht="21" customHeight="1">
      <c r="A125" s="33"/>
      <c r="B125" s="277" t="s">
        <v>11</v>
      </c>
      <c r="C125" s="338" t="s">
        <v>237</v>
      </c>
      <c r="D125" s="326">
        <v>108</v>
      </c>
      <c r="E125" s="177" t="s">
        <v>13</v>
      </c>
      <c r="F125" s="148"/>
      <c r="G125" s="148">
        <f t="shared" si="9"/>
        <v>0</v>
      </c>
      <c r="H125" s="148"/>
      <c r="I125" s="148">
        <f t="shared" si="10"/>
        <v>0</v>
      </c>
      <c r="J125" s="148">
        <f t="shared" si="11"/>
        <v>0</v>
      </c>
      <c r="K125" s="171"/>
    </row>
    <row r="126" spans="1:11" ht="21" customHeight="1">
      <c r="A126" s="33"/>
      <c r="B126" s="277"/>
      <c r="C126" s="338"/>
      <c r="D126" s="326"/>
      <c r="E126" s="177"/>
      <c r="F126" s="148"/>
      <c r="G126" s="148">
        <f t="shared" si="9"/>
        <v>0</v>
      </c>
      <c r="H126" s="148"/>
      <c r="I126" s="148">
        <f t="shared" si="10"/>
        <v>0</v>
      </c>
      <c r="J126" s="148">
        <f t="shared" si="11"/>
        <v>0</v>
      </c>
      <c r="K126" s="171"/>
    </row>
    <row r="127" spans="1:11" s="30" customFormat="1" ht="21" customHeight="1">
      <c r="A127" s="35"/>
      <c r="B127" s="277">
        <v>2.5</v>
      </c>
      <c r="C127" s="323" t="s">
        <v>239</v>
      </c>
      <c r="D127" s="324"/>
      <c r="E127" s="171"/>
      <c r="F127" s="148"/>
      <c r="G127" s="148">
        <f t="shared" si="9"/>
        <v>0</v>
      </c>
      <c r="H127" s="148"/>
      <c r="I127" s="148">
        <f t="shared" si="10"/>
        <v>0</v>
      </c>
      <c r="J127" s="148">
        <f t="shared" si="11"/>
        <v>0</v>
      </c>
      <c r="K127" s="171"/>
    </row>
    <row r="128" spans="1:11" ht="21" customHeight="1">
      <c r="A128" s="33"/>
      <c r="B128" s="277" t="s">
        <v>11</v>
      </c>
      <c r="C128" s="338" t="s">
        <v>499</v>
      </c>
      <c r="D128" s="326">
        <v>767</v>
      </c>
      <c r="E128" s="177" t="s">
        <v>263</v>
      </c>
      <c r="F128" s="148"/>
      <c r="G128" s="148">
        <f t="shared" si="9"/>
        <v>0</v>
      </c>
      <c r="H128" s="148"/>
      <c r="I128" s="148">
        <f t="shared" si="10"/>
        <v>0</v>
      </c>
      <c r="J128" s="148">
        <f t="shared" si="11"/>
        <v>0</v>
      </c>
      <c r="K128" s="171"/>
    </row>
    <row r="129" spans="1:11" ht="21" customHeight="1">
      <c r="A129" s="33"/>
      <c r="B129" s="277" t="s">
        <v>11</v>
      </c>
      <c r="C129" s="338" t="s">
        <v>703</v>
      </c>
      <c r="D129" s="326">
        <v>237</v>
      </c>
      <c r="E129" s="177" t="s">
        <v>263</v>
      </c>
      <c r="F129" s="148"/>
      <c r="G129" s="148">
        <f t="shared" si="9"/>
        <v>0</v>
      </c>
      <c r="H129" s="148"/>
      <c r="I129" s="148">
        <f t="shared" si="10"/>
        <v>0</v>
      </c>
      <c r="J129" s="148">
        <f t="shared" si="11"/>
        <v>0</v>
      </c>
      <c r="K129" s="171"/>
    </row>
    <row r="130" spans="1:11" ht="21" customHeight="1">
      <c r="A130" s="33"/>
      <c r="B130" s="277" t="s">
        <v>11</v>
      </c>
      <c r="C130" s="338" t="s">
        <v>500</v>
      </c>
      <c r="D130" s="326">
        <v>65</v>
      </c>
      <c r="E130" s="177" t="s">
        <v>263</v>
      </c>
      <c r="F130" s="148"/>
      <c r="G130" s="148">
        <f t="shared" si="9"/>
        <v>0</v>
      </c>
      <c r="H130" s="148"/>
      <c r="I130" s="148">
        <f t="shared" si="10"/>
        <v>0</v>
      </c>
      <c r="J130" s="148">
        <f t="shared" si="11"/>
        <v>0</v>
      </c>
      <c r="K130" s="171"/>
    </row>
    <row r="131" spans="1:11" ht="21" customHeight="1">
      <c r="A131" s="33"/>
      <c r="B131" s="277" t="s">
        <v>11</v>
      </c>
      <c r="C131" s="338" t="s">
        <v>501</v>
      </c>
      <c r="D131" s="326">
        <v>6</v>
      </c>
      <c r="E131" s="177" t="s">
        <v>231</v>
      </c>
      <c r="F131" s="148"/>
      <c r="G131" s="148">
        <f t="shared" si="9"/>
        <v>0</v>
      </c>
      <c r="H131" s="148"/>
      <c r="I131" s="148">
        <f t="shared" si="10"/>
        <v>0</v>
      </c>
      <c r="J131" s="148">
        <f t="shared" si="11"/>
        <v>0</v>
      </c>
      <c r="K131" s="171"/>
    </row>
    <row r="132" spans="1:11" ht="21" customHeight="1">
      <c r="A132" s="33"/>
      <c r="B132" s="277" t="s">
        <v>11</v>
      </c>
      <c r="C132" s="338" t="s">
        <v>502</v>
      </c>
      <c r="D132" s="326">
        <v>24</v>
      </c>
      <c r="E132" s="177" t="s">
        <v>231</v>
      </c>
      <c r="F132" s="148"/>
      <c r="G132" s="148">
        <f t="shared" si="9"/>
        <v>0</v>
      </c>
      <c r="H132" s="148"/>
      <c r="I132" s="148">
        <f t="shared" si="10"/>
        <v>0</v>
      </c>
      <c r="J132" s="148">
        <f t="shared" si="11"/>
        <v>0</v>
      </c>
      <c r="K132" s="171"/>
    </row>
    <row r="133" spans="1:11" ht="21" customHeight="1">
      <c r="A133" s="33"/>
      <c r="B133" s="277" t="s">
        <v>11</v>
      </c>
      <c r="C133" s="338" t="s">
        <v>236</v>
      </c>
      <c r="D133" s="326">
        <v>12</v>
      </c>
      <c r="E133" s="177" t="s">
        <v>13</v>
      </c>
      <c r="F133" s="148"/>
      <c r="G133" s="148">
        <f t="shared" si="9"/>
        <v>0</v>
      </c>
      <c r="H133" s="148"/>
      <c r="I133" s="148">
        <f t="shared" si="10"/>
        <v>0</v>
      </c>
      <c r="J133" s="148">
        <f t="shared" si="11"/>
        <v>0</v>
      </c>
      <c r="K133" s="171"/>
    </row>
    <row r="134" spans="1:11" ht="21" customHeight="1">
      <c r="A134" s="33"/>
      <c r="B134" s="277" t="s">
        <v>11</v>
      </c>
      <c r="C134" s="338" t="s">
        <v>237</v>
      </c>
      <c r="D134" s="326">
        <v>24</v>
      </c>
      <c r="E134" s="177" t="s">
        <v>13</v>
      </c>
      <c r="F134" s="148"/>
      <c r="G134" s="148">
        <f t="shared" si="9"/>
        <v>0</v>
      </c>
      <c r="H134" s="148"/>
      <c r="I134" s="148">
        <f t="shared" si="10"/>
        <v>0</v>
      </c>
      <c r="J134" s="148">
        <f t="shared" si="11"/>
        <v>0</v>
      </c>
      <c r="K134" s="171"/>
    </row>
    <row r="135" spans="1:11" ht="21" customHeight="1">
      <c r="A135" s="33"/>
      <c r="B135" s="277"/>
      <c r="C135" s="338"/>
      <c r="D135" s="326"/>
      <c r="E135" s="177"/>
      <c r="F135" s="148"/>
      <c r="G135" s="148">
        <f t="shared" si="9"/>
        <v>0</v>
      </c>
      <c r="H135" s="148"/>
      <c r="I135" s="148">
        <f t="shared" si="10"/>
        <v>0</v>
      </c>
      <c r="J135" s="148">
        <f t="shared" si="11"/>
        <v>0</v>
      </c>
      <c r="K135" s="171"/>
    </row>
    <row r="136" spans="1:11" s="30" customFormat="1" ht="21" customHeight="1">
      <c r="A136" s="35"/>
      <c r="B136" s="277">
        <v>2.6</v>
      </c>
      <c r="C136" s="337" t="s">
        <v>240</v>
      </c>
      <c r="D136" s="324"/>
      <c r="E136" s="171"/>
      <c r="F136" s="148"/>
      <c r="G136" s="148">
        <f t="shared" si="9"/>
        <v>0</v>
      </c>
      <c r="H136" s="148"/>
      <c r="I136" s="148">
        <f t="shared" si="10"/>
        <v>0</v>
      </c>
      <c r="J136" s="148">
        <f t="shared" si="11"/>
        <v>0</v>
      </c>
      <c r="K136" s="171"/>
    </row>
    <row r="137" spans="1:11" ht="21" customHeight="1">
      <c r="A137" s="33"/>
      <c r="B137" s="277" t="s">
        <v>11</v>
      </c>
      <c r="C137" s="338" t="s">
        <v>499</v>
      </c>
      <c r="D137" s="326">
        <v>1023</v>
      </c>
      <c r="E137" s="177" t="s">
        <v>263</v>
      </c>
      <c r="F137" s="148"/>
      <c r="G137" s="148">
        <f t="shared" si="9"/>
        <v>0</v>
      </c>
      <c r="H137" s="148"/>
      <c r="I137" s="148">
        <f t="shared" si="10"/>
        <v>0</v>
      </c>
      <c r="J137" s="148">
        <f t="shared" si="11"/>
        <v>0</v>
      </c>
      <c r="K137" s="171"/>
    </row>
    <row r="138" spans="1:11" ht="21" customHeight="1">
      <c r="A138" s="33"/>
      <c r="B138" s="277" t="s">
        <v>11</v>
      </c>
      <c r="C138" s="338" t="s">
        <v>503</v>
      </c>
      <c r="D138" s="326">
        <v>4182</v>
      </c>
      <c r="E138" s="177" t="s">
        <v>263</v>
      </c>
      <c r="F138" s="148"/>
      <c r="G138" s="148">
        <f t="shared" si="9"/>
        <v>0</v>
      </c>
      <c r="H138" s="148"/>
      <c r="I138" s="148">
        <f t="shared" si="10"/>
        <v>0</v>
      </c>
      <c r="J138" s="148">
        <f t="shared" si="11"/>
        <v>0</v>
      </c>
      <c r="K138" s="171"/>
    </row>
    <row r="139" spans="1:11" ht="21" customHeight="1">
      <c r="A139" s="33"/>
      <c r="B139" s="277" t="s">
        <v>11</v>
      </c>
      <c r="C139" s="338" t="s">
        <v>504</v>
      </c>
      <c r="D139" s="326">
        <v>6253</v>
      </c>
      <c r="E139" s="177" t="s">
        <v>263</v>
      </c>
      <c r="F139" s="148"/>
      <c r="G139" s="148">
        <f t="shared" si="9"/>
        <v>0</v>
      </c>
      <c r="H139" s="148"/>
      <c r="I139" s="148">
        <f t="shared" si="10"/>
        <v>0</v>
      </c>
      <c r="J139" s="148">
        <f t="shared" si="11"/>
        <v>0</v>
      </c>
      <c r="K139" s="171"/>
    </row>
    <row r="140" spans="1:11" ht="21" customHeight="1">
      <c r="A140" s="33"/>
      <c r="B140" s="277" t="s">
        <v>11</v>
      </c>
      <c r="C140" s="338" t="s">
        <v>505</v>
      </c>
      <c r="D140" s="326">
        <v>76</v>
      </c>
      <c r="E140" s="177" t="s">
        <v>231</v>
      </c>
      <c r="F140" s="148"/>
      <c r="G140" s="148">
        <f t="shared" si="9"/>
        <v>0</v>
      </c>
      <c r="H140" s="148"/>
      <c r="I140" s="148">
        <f t="shared" si="10"/>
        <v>0</v>
      </c>
      <c r="J140" s="148">
        <f t="shared" si="11"/>
        <v>0</v>
      </c>
      <c r="K140" s="171"/>
    </row>
    <row r="141" spans="1:11" ht="21" customHeight="1">
      <c r="A141" s="33"/>
      <c r="B141" s="277" t="s">
        <v>11</v>
      </c>
      <c r="C141" s="338" t="s">
        <v>237</v>
      </c>
      <c r="D141" s="326">
        <v>608</v>
      </c>
      <c r="E141" s="177" t="s">
        <v>13</v>
      </c>
      <c r="F141" s="148"/>
      <c r="G141" s="148">
        <f t="shared" si="9"/>
        <v>0</v>
      </c>
      <c r="H141" s="148"/>
      <c r="I141" s="148">
        <f t="shared" si="10"/>
        <v>0</v>
      </c>
      <c r="J141" s="148">
        <f t="shared" si="11"/>
        <v>0</v>
      </c>
      <c r="K141" s="171"/>
    </row>
    <row r="142" spans="1:11" ht="21" customHeight="1">
      <c r="A142" s="33"/>
      <c r="B142" s="277" t="s">
        <v>11</v>
      </c>
      <c r="C142" s="338" t="s">
        <v>265</v>
      </c>
      <c r="D142" s="326">
        <v>712</v>
      </c>
      <c r="E142" s="177" t="s">
        <v>266</v>
      </c>
      <c r="F142" s="148"/>
      <c r="G142" s="148">
        <f t="shared" si="9"/>
        <v>0</v>
      </c>
      <c r="H142" s="148"/>
      <c r="I142" s="148">
        <f t="shared" si="10"/>
        <v>0</v>
      </c>
      <c r="J142" s="148">
        <f t="shared" si="11"/>
        <v>0</v>
      </c>
      <c r="K142" s="171"/>
    </row>
    <row r="143" spans="1:11" ht="21" customHeight="1">
      <c r="A143" s="33"/>
      <c r="B143" s="33"/>
      <c r="C143" s="338"/>
      <c r="D143" s="326"/>
      <c r="E143" s="177"/>
      <c r="F143" s="338"/>
      <c r="G143" s="338"/>
      <c r="H143" s="338"/>
      <c r="I143" s="338"/>
      <c r="J143" s="338"/>
      <c r="K143" s="171"/>
    </row>
    <row r="144" spans="1:11" ht="21" customHeight="1" thickBot="1">
      <c r="A144" s="309"/>
      <c r="B144" s="309"/>
      <c r="C144" s="339" t="s">
        <v>35</v>
      </c>
      <c r="D144" s="340"/>
      <c r="E144" s="339"/>
      <c r="F144" s="341"/>
      <c r="G144" s="342">
        <f>SUM(G81:G142)</f>
        <v>0</v>
      </c>
      <c r="H144" s="342"/>
      <c r="I144" s="342">
        <f>SUM(I81:I142)</f>
        <v>0</v>
      </c>
      <c r="J144" s="342">
        <f>SUM(J81:J142)</f>
        <v>0</v>
      </c>
      <c r="K144" s="339"/>
    </row>
    <row r="145" spans="1:11" s="280" customFormat="1" ht="21" customHeight="1" thickTop="1">
      <c r="A145" s="277">
        <v>3</v>
      </c>
      <c r="B145" s="573" t="s">
        <v>16</v>
      </c>
      <c r="C145" s="573"/>
      <c r="D145" s="196"/>
      <c r="E145" s="198"/>
      <c r="F145" s="198"/>
      <c r="G145" s="199"/>
      <c r="H145" s="198"/>
      <c r="I145" s="199"/>
      <c r="J145" s="199"/>
      <c r="K145" s="306"/>
    </row>
    <row r="146" spans="1:11" s="278" customFormat="1" ht="20.100000000000001" customHeight="1">
      <c r="A146" s="51"/>
      <c r="B146" s="277">
        <v>3.1</v>
      </c>
      <c r="C146" s="217" t="s">
        <v>30</v>
      </c>
      <c r="D146" s="169"/>
      <c r="E146" s="139"/>
      <c r="F146" s="139"/>
      <c r="G146" s="170"/>
      <c r="H146" s="139"/>
      <c r="I146" s="170"/>
      <c r="J146" s="170"/>
      <c r="K146" s="171"/>
    </row>
    <row r="147" spans="1:11" s="20" customFormat="1" ht="20.100000000000001" customHeight="1">
      <c r="A147" s="51"/>
      <c r="B147" s="33" t="s">
        <v>650</v>
      </c>
      <c r="C147" s="217" t="s">
        <v>238</v>
      </c>
      <c r="D147" s="169"/>
      <c r="E147" s="139"/>
      <c r="F147" s="139"/>
      <c r="G147" s="170"/>
      <c r="H147" s="139"/>
      <c r="I147" s="170"/>
      <c r="J147" s="170"/>
      <c r="K147" s="171"/>
    </row>
    <row r="148" spans="1:11" s="20" customFormat="1" ht="20.100000000000001" customHeight="1">
      <c r="A148" s="18"/>
      <c r="B148" s="33" t="s">
        <v>11</v>
      </c>
      <c r="C148" s="343" t="s">
        <v>674</v>
      </c>
      <c r="D148" s="169">
        <v>240</v>
      </c>
      <c r="E148" s="139" t="s">
        <v>12</v>
      </c>
      <c r="F148" s="148"/>
      <c r="G148" s="148">
        <f t="shared" ref="G148:G211" si="12">D148*F148</f>
        <v>0</v>
      </c>
      <c r="H148" s="148"/>
      <c r="I148" s="148">
        <f t="shared" ref="I148:I211" si="13">H148*D148</f>
        <v>0</v>
      </c>
      <c r="J148" s="148">
        <f t="shared" ref="J148:J211" si="14">I148+G148</f>
        <v>0</v>
      </c>
      <c r="K148" s="171"/>
    </row>
    <row r="149" spans="1:11" s="20" customFormat="1" ht="20.100000000000001" customHeight="1">
      <c r="A149" s="18"/>
      <c r="B149" s="33" t="s">
        <v>11</v>
      </c>
      <c r="C149" s="170" t="s">
        <v>675</v>
      </c>
      <c r="D149" s="169">
        <v>30</v>
      </c>
      <c r="E149" s="139" t="s">
        <v>12</v>
      </c>
      <c r="F149" s="148"/>
      <c r="G149" s="148">
        <f t="shared" si="12"/>
        <v>0</v>
      </c>
      <c r="H149" s="148"/>
      <c r="I149" s="148">
        <f t="shared" si="13"/>
        <v>0</v>
      </c>
      <c r="J149" s="148">
        <f t="shared" si="14"/>
        <v>0</v>
      </c>
      <c r="K149" s="171"/>
    </row>
    <row r="150" spans="1:11" s="20" customFormat="1" ht="20.100000000000001" customHeight="1">
      <c r="A150" s="18"/>
      <c r="B150" s="33" t="s">
        <v>11</v>
      </c>
      <c r="C150" s="170" t="s">
        <v>676</v>
      </c>
      <c r="D150" s="169">
        <v>36</v>
      </c>
      <c r="E150" s="139" t="s">
        <v>12</v>
      </c>
      <c r="F150" s="148"/>
      <c r="G150" s="148">
        <f t="shared" si="12"/>
        <v>0</v>
      </c>
      <c r="H150" s="148"/>
      <c r="I150" s="148">
        <f t="shared" si="13"/>
        <v>0</v>
      </c>
      <c r="J150" s="148">
        <f t="shared" si="14"/>
        <v>0</v>
      </c>
      <c r="K150" s="171"/>
    </row>
    <row r="151" spans="1:11" s="20" customFormat="1" ht="20.100000000000001" customHeight="1">
      <c r="A151" s="18"/>
      <c r="B151" s="33" t="s">
        <v>11</v>
      </c>
      <c r="C151" s="170" t="s">
        <v>96</v>
      </c>
      <c r="D151" s="169">
        <v>20</v>
      </c>
      <c r="E151" s="139" t="s">
        <v>19</v>
      </c>
      <c r="F151" s="148"/>
      <c r="G151" s="148">
        <f t="shared" si="12"/>
        <v>0</v>
      </c>
      <c r="H151" s="148"/>
      <c r="I151" s="148">
        <f t="shared" si="13"/>
        <v>0</v>
      </c>
      <c r="J151" s="148">
        <f t="shared" si="14"/>
        <v>0</v>
      </c>
      <c r="K151" s="171"/>
    </row>
    <row r="152" spans="1:11" s="20" customFormat="1" ht="20.100000000000001" customHeight="1">
      <c r="A152" s="18"/>
      <c r="B152" s="33" t="s">
        <v>11</v>
      </c>
      <c r="C152" s="170" t="s">
        <v>97</v>
      </c>
      <c r="D152" s="169">
        <v>72</v>
      </c>
      <c r="E152" s="139" t="s">
        <v>19</v>
      </c>
      <c r="F152" s="148"/>
      <c r="G152" s="148">
        <f t="shared" si="12"/>
        <v>0</v>
      </c>
      <c r="H152" s="148"/>
      <c r="I152" s="148">
        <f t="shared" si="13"/>
        <v>0</v>
      </c>
      <c r="J152" s="148">
        <f t="shared" si="14"/>
        <v>0</v>
      </c>
      <c r="K152" s="171"/>
    </row>
    <row r="153" spans="1:11" s="20" customFormat="1" ht="20.100000000000001" customHeight="1">
      <c r="A153" s="18"/>
      <c r="B153" s="33" t="s">
        <v>11</v>
      </c>
      <c r="C153" s="170" t="s">
        <v>229</v>
      </c>
      <c r="D153" s="169">
        <v>40</v>
      </c>
      <c r="E153" s="139" t="s">
        <v>19</v>
      </c>
      <c r="F153" s="148"/>
      <c r="G153" s="148">
        <f t="shared" si="12"/>
        <v>0</v>
      </c>
      <c r="H153" s="148"/>
      <c r="I153" s="148">
        <f t="shared" si="13"/>
        <v>0</v>
      </c>
      <c r="J153" s="148">
        <f t="shared" si="14"/>
        <v>0</v>
      </c>
      <c r="K153" s="171"/>
    </row>
    <row r="154" spans="1:11" s="20" customFormat="1" ht="20.100000000000001" customHeight="1">
      <c r="A154" s="18"/>
      <c r="B154" s="33"/>
      <c r="C154" s="170"/>
      <c r="D154" s="169"/>
      <c r="E154" s="139"/>
      <c r="F154" s="148"/>
      <c r="G154" s="148">
        <f t="shared" si="12"/>
        <v>0</v>
      </c>
      <c r="H154" s="148"/>
      <c r="I154" s="148">
        <f t="shared" si="13"/>
        <v>0</v>
      </c>
      <c r="J154" s="148">
        <f t="shared" si="14"/>
        <v>0</v>
      </c>
      <c r="K154" s="171"/>
    </row>
    <row r="155" spans="1:11" s="20" customFormat="1" ht="20.100000000000001" customHeight="1">
      <c r="A155" s="18"/>
      <c r="B155" s="18" t="s">
        <v>651</v>
      </c>
      <c r="C155" s="217" t="s">
        <v>235</v>
      </c>
      <c r="D155" s="169"/>
      <c r="E155" s="139"/>
      <c r="F155" s="148"/>
      <c r="G155" s="148">
        <f t="shared" si="12"/>
        <v>0</v>
      </c>
      <c r="H155" s="148"/>
      <c r="I155" s="148">
        <f t="shared" si="13"/>
        <v>0</v>
      </c>
      <c r="J155" s="148">
        <f t="shared" si="14"/>
        <v>0</v>
      </c>
      <c r="K155" s="171"/>
    </row>
    <row r="156" spans="1:11" s="20" customFormat="1" ht="20.100000000000001" customHeight="1">
      <c r="A156" s="18"/>
      <c r="B156" s="18" t="s">
        <v>11</v>
      </c>
      <c r="C156" s="170" t="s">
        <v>677</v>
      </c>
      <c r="D156" s="169">
        <v>75</v>
      </c>
      <c r="E156" s="139" t="s">
        <v>12</v>
      </c>
      <c r="F156" s="148"/>
      <c r="G156" s="148">
        <f t="shared" si="12"/>
        <v>0</v>
      </c>
      <c r="H156" s="148"/>
      <c r="I156" s="148">
        <f t="shared" si="13"/>
        <v>0</v>
      </c>
      <c r="J156" s="148">
        <f t="shared" si="14"/>
        <v>0</v>
      </c>
      <c r="K156" s="171"/>
    </row>
    <row r="157" spans="1:11" s="20" customFormat="1" ht="20.100000000000001" customHeight="1">
      <c r="A157" s="18"/>
      <c r="B157" s="18"/>
      <c r="C157" s="170"/>
      <c r="D157" s="169"/>
      <c r="E157" s="139"/>
      <c r="F157" s="148"/>
      <c r="G157" s="148">
        <f t="shared" si="12"/>
        <v>0</v>
      </c>
      <c r="H157" s="148"/>
      <c r="I157" s="148">
        <f t="shared" si="13"/>
        <v>0</v>
      </c>
      <c r="J157" s="148">
        <f t="shared" si="14"/>
        <v>0</v>
      </c>
      <c r="K157" s="171"/>
    </row>
    <row r="158" spans="1:11" s="20" customFormat="1" ht="20.100000000000001" customHeight="1">
      <c r="A158" s="18"/>
      <c r="B158" s="18" t="s">
        <v>652</v>
      </c>
      <c r="C158" s="217" t="s">
        <v>239</v>
      </c>
      <c r="D158" s="169"/>
      <c r="E158" s="139"/>
      <c r="F158" s="148"/>
      <c r="G158" s="148">
        <f t="shared" si="12"/>
        <v>0</v>
      </c>
      <c r="H158" s="148"/>
      <c r="I158" s="148">
        <f t="shared" si="13"/>
        <v>0</v>
      </c>
      <c r="J158" s="148">
        <f t="shared" si="14"/>
        <v>0</v>
      </c>
      <c r="K158" s="171"/>
    </row>
    <row r="159" spans="1:11" s="20" customFormat="1" ht="20.100000000000001" customHeight="1">
      <c r="A159" s="18"/>
      <c r="B159" s="18" t="s">
        <v>11</v>
      </c>
      <c r="C159" s="170" t="s">
        <v>677</v>
      </c>
      <c r="D159" s="169">
        <v>49</v>
      </c>
      <c r="E159" s="139" t="s">
        <v>12</v>
      </c>
      <c r="F159" s="148"/>
      <c r="G159" s="148">
        <f t="shared" si="12"/>
        <v>0</v>
      </c>
      <c r="H159" s="148"/>
      <c r="I159" s="148">
        <f t="shared" si="13"/>
        <v>0</v>
      </c>
      <c r="J159" s="148">
        <f t="shared" si="14"/>
        <v>0</v>
      </c>
      <c r="K159" s="171"/>
    </row>
    <row r="160" spans="1:11" s="20" customFormat="1" ht="20.100000000000001" customHeight="1">
      <c r="A160" s="18"/>
      <c r="B160" s="18" t="s">
        <v>11</v>
      </c>
      <c r="C160" s="170" t="s">
        <v>97</v>
      </c>
      <c r="D160" s="169">
        <v>13.6</v>
      </c>
      <c r="E160" s="139" t="s">
        <v>19</v>
      </c>
      <c r="F160" s="148"/>
      <c r="G160" s="148">
        <f t="shared" si="12"/>
        <v>0</v>
      </c>
      <c r="H160" s="148"/>
      <c r="I160" s="148">
        <f t="shared" si="13"/>
        <v>0</v>
      </c>
      <c r="J160" s="148">
        <f t="shared" si="14"/>
        <v>0</v>
      </c>
      <c r="K160" s="171"/>
    </row>
    <row r="161" spans="1:11" s="20" customFormat="1" ht="20.100000000000001" customHeight="1">
      <c r="A161" s="18"/>
      <c r="B161" s="18"/>
      <c r="C161" s="170"/>
      <c r="D161" s="169"/>
      <c r="E161" s="139"/>
      <c r="F161" s="148"/>
      <c r="G161" s="148">
        <f t="shared" si="12"/>
        <v>0</v>
      </c>
      <c r="H161" s="148"/>
      <c r="I161" s="148">
        <f t="shared" si="13"/>
        <v>0</v>
      </c>
      <c r="J161" s="148">
        <f t="shared" si="14"/>
        <v>0</v>
      </c>
      <c r="K161" s="171"/>
    </row>
    <row r="162" spans="1:11" s="20" customFormat="1" ht="20.100000000000001" customHeight="1">
      <c r="A162" s="18"/>
      <c r="B162" s="18"/>
      <c r="C162" s="217"/>
      <c r="D162" s="169"/>
      <c r="E162" s="139"/>
      <c r="F162" s="148"/>
      <c r="G162" s="148">
        <f t="shared" si="12"/>
        <v>0</v>
      </c>
      <c r="H162" s="148"/>
      <c r="I162" s="148">
        <f t="shared" si="13"/>
        <v>0</v>
      </c>
      <c r="J162" s="148">
        <f t="shared" si="14"/>
        <v>0</v>
      </c>
      <c r="K162" s="171"/>
    </row>
    <row r="163" spans="1:11" s="279" customFormat="1" ht="20.100000000000001" customHeight="1">
      <c r="A163" s="51"/>
      <c r="B163" s="277">
        <v>3.2</v>
      </c>
      <c r="C163" s="217" t="s">
        <v>24</v>
      </c>
      <c r="D163" s="348"/>
      <c r="E163" s="227"/>
      <c r="F163" s="148"/>
      <c r="G163" s="148">
        <f t="shared" si="12"/>
        <v>0</v>
      </c>
      <c r="H163" s="148"/>
      <c r="I163" s="148">
        <f t="shared" si="13"/>
        <v>0</v>
      </c>
      <c r="J163" s="148">
        <f t="shared" si="14"/>
        <v>0</v>
      </c>
      <c r="K163" s="171"/>
    </row>
    <row r="164" spans="1:11" s="20" customFormat="1" ht="20.100000000000001" customHeight="1">
      <c r="A164" s="18"/>
      <c r="B164" s="18"/>
      <c r="C164" s="217" t="s">
        <v>115</v>
      </c>
      <c r="D164" s="169"/>
      <c r="E164" s="139"/>
      <c r="F164" s="148"/>
      <c r="G164" s="148">
        <f t="shared" si="12"/>
        <v>0</v>
      </c>
      <c r="H164" s="148"/>
      <c r="I164" s="148">
        <f t="shared" si="13"/>
        <v>0</v>
      </c>
      <c r="J164" s="148">
        <f t="shared" si="14"/>
        <v>0</v>
      </c>
      <c r="K164" s="171"/>
    </row>
    <row r="165" spans="1:11" s="20" customFormat="1" ht="20.100000000000001" customHeight="1">
      <c r="A165" s="18"/>
      <c r="B165" s="18" t="s">
        <v>37</v>
      </c>
      <c r="C165" s="170" t="s">
        <v>711</v>
      </c>
      <c r="D165" s="169">
        <v>105.5</v>
      </c>
      <c r="E165" s="139" t="s">
        <v>12</v>
      </c>
      <c r="F165" s="148"/>
      <c r="G165" s="148">
        <f t="shared" si="12"/>
        <v>0</v>
      </c>
      <c r="H165" s="148"/>
      <c r="I165" s="148">
        <f t="shared" si="13"/>
        <v>0</v>
      </c>
      <c r="J165" s="148">
        <f t="shared" si="14"/>
        <v>0</v>
      </c>
      <c r="K165" s="171"/>
    </row>
    <row r="166" spans="1:11" s="20" customFormat="1" ht="20.100000000000001" customHeight="1">
      <c r="A166" s="18"/>
      <c r="B166" s="18" t="s">
        <v>38</v>
      </c>
      <c r="C166" s="170" t="s">
        <v>712</v>
      </c>
      <c r="D166" s="169">
        <v>63</v>
      </c>
      <c r="E166" s="139" t="s">
        <v>12</v>
      </c>
      <c r="F166" s="148"/>
      <c r="G166" s="148">
        <f t="shared" si="12"/>
        <v>0</v>
      </c>
      <c r="H166" s="148"/>
      <c r="I166" s="148">
        <f t="shared" si="13"/>
        <v>0</v>
      </c>
      <c r="J166" s="148">
        <f t="shared" si="14"/>
        <v>0</v>
      </c>
      <c r="K166" s="171"/>
    </row>
    <row r="167" spans="1:11" s="20" customFormat="1" ht="20.100000000000001" customHeight="1">
      <c r="A167" s="18"/>
      <c r="B167" s="18" t="s">
        <v>98</v>
      </c>
      <c r="C167" s="158" t="s">
        <v>693</v>
      </c>
      <c r="D167" s="169">
        <v>46</v>
      </c>
      <c r="E167" s="139" t="s">
        <v>12</v>
      </c>
      <c r="F167" s="148"/>
      <c r="G167" s="148">
        <f t="shared" si="12"/>
        <v>0</v>
      </c>
      <c r="H167" s="148"/>
      <c r="I167" s="148">
        <f t="shared" si="13"/>
        <v>0</v>
      </c>
      <c r="J167" s="148">
        <f t="shared" si="14"/>
        <v>0</v>
      </c>
      <c r="K167" s="171"/>
    </row>
    <row r="168" spans="1:11" s="20" customFormat="1" ht="20.100000000000001" customHeight="1">
      <c r="A168" s="18"/>
      <c r="B168" s="18" t="s">
        <v>99</v>
      </c>
      <c r="C168" s="170" t="s">
        <v>694</v>
      </c>
      <c r="D168" s="169">
        <v>35</v>
      </c>
      <c r="E168" s="139" t="s">
        <v>12</v>
      </c>
      <c r="F168" s="148"/>
      <c r="G168" s="148">
        <f t="shared" si="12"/>
        <v>0</v>
      </c>
      <c r="H168" s="148"/>
      <c r="I168" s="148">
        <f t="shared" si="13"/>
        <v>0</v>
      </c>
      <c r="J168" s="148">
        <f t="shared" si="14"/>
        <v>0</v>
      </c>
      <c r="K168" s="171"/>
    </row>
    <row r="169" spans="1:11" s="20" customFormat="1" ht="18.75" customHeight="1">
      <c r="A169" s="18"/>
      <c r="B169" s="18" t="s">
        <v>100</v>
      </c>
      <c r="C169" s="170" t="s">
        <v>230</v>
      </c>
      <c r="D169" s="169">
        <v>1860</v>
      </c>
      <c r="E169" s="139" t="s">
        <v>12</v>
      </c>
      <c r="F169" s="148"/>
      <c r="G169" s="148">
        <f t="shared" si="12"/>
        <v>0</v>
      </c>
      <c r="H169" s="148"/>
      <c r="I169" s="148">
        <f t="shared" si="13"/>
        <v>0</v>
      </c>
      <c r="J169" s="148">
        <f t="shared" si="14"/>
        <v>0</v>
      </c>
      <c r="K169" s="171"/>
    </row>
    <row r="170" spans="1:11" s="20" customFormat="1" ht="18.75" customHeight="1">
      <c r="A170" s="18"/>
      <c r="B170" s="18" t="s">
        <v>645</v>
      </c>
      <c r="C170" s="170" t="s">
        <v>227</v>
      </c>
      <c r="D170" s="169">
        <v>5</v>
      </c>
      <c r="E170" s="139" t="s">
        <v>13</v>
      </c>
      <c r="F170" s="148"/>
      <c r="G170" s="148">
        <f t="shared" si="12"/>
        <v>0</v>
      </c>
      <c r="H170" s="148"/>
      <c r="I170" s="148">
        <f t="shared" si="13"/>
        <v>0</v>
      </c>
      <c r="J170" s="148">
        <f t="shared" si="14"/>
        <v>0</v>
      </c>
      <c r="K170" s="171"/>
    </row>
    <row r="171" spans="1:11" s="20" customFormat="1" ht="18.75" customHeight="1">
      <c r="A171" s="18"/>
      <c r="B171" s="18"/>
      <c r="C171" s="170"/>
      <c r="D171" s="169"/>
      <c r="E171" s="139"/>
      <c r="F171" s="148"/>
      <c r="G171" s="148">
        <f t="shared" si="12"/>
        <v>0</v>
      </c>
      <c r="H171" s="148"/>
      <c r="I171" s="148">
        <f t="shared" si="13"/>
        <v>0</v>
      </c>
      <c r="J171" s="148">
        <f t="shared" si="14"/>
        <v>0</v>
      </c>
      <c r="K171" s="171"/>
    </row>
    <row r="172" spans="1:11" s="20" customFormat="1" ht="18.75" customHeight="1">
      <c r="A172" s="18"/>
      <c r="B172" s="18"/>
      <c r="C172" s="170"/>
      <c r="D172" s="169"/>
      <c r="E172" s="139"/>
      <c r="F172" s="148"/>
      <c r="G172" s="148">
        <f t="shared" si="12"/>
        <v>0</v>
      </c>
      <c r="H172" s="148"/>
      <c r="I172" s="148">
        <f t="shared" si="13"/>
        <v>0</v>
      </c>
      <c r="J172" s="148">
        <f t="shared" si="14"/>
        <v>0</v>
      </c>
      <c r="K172" s="171"/>
    </row>
    <row r="173" spans="1:11" s="278" customFormat="1" ht="18.75" customHeight="1">
      <c r="A173" s="18"/>
      <c r="B173" s="277">
        <v>3.3</v>
      </c>
      <c r="C173" s="217" t="s">
        <v>116</v>
      </c>
      <c r="D173" s="169"/>
      <c r="E173" s="139"/>
      <c r="F173" s="148"/>
      <c r="G173" s="148">
        <f t="shared" si="12"/>
        <v>0</v>
      </c>
      <c r="H173" s="148"/>
      <c r="I173" s="148">
        <f t="shared" si="13"/>
        <v>0</v>
      </c>
      <c r="J173" s="148">
        <f t="shared" si="14"/>
        <v>0</v>
      </c>
      <c r="K173" s="171"/>
    </row>
    <row r="174" spans="1:11" s="20" customFormat="1" ht="18.75" customHeight="1">
      <c r="A174" s="18"/>
      <c r="B174" s="18" t="s">
        <v>37</v>
      </c>
      <c r="C174" s="170" t="s">
        <v>731</v>
      </c>
      <c r="D174" s="169">
        <v>105.5</v>
      </c>
      <c r="E174" s="139" t="s">
        <v>12</v>
      </c>
      <c r="F174" s="148"/>
      <c r="G174" s="148">
        <f t="shared" si="12"/>
        <v>0</v>
      </c>
      <c r="H174" s="148"/>
      <c r="I174" s="148">
        <f t="shared" si="13"/>
        <v>0</v>
      </c>
      <c r="J174" s="148">
        <f t="shared" si="14"/>
        <v>0</v>
      </c>
      <c r="K174" s="171"/>
    </row>
    <row r="175" spans="1:11" s="20" customFormat="1" ht="18.75" customHeight="1">
      <c r="A175" s="18"/>
      <c r="B175" s="18" t="s">
        <v>38</v>
      </c>
      <c r="C175" s="170" t="s">
        <v>731</v>
      </c>
      <c r="D175" s="169">
        <v>63</v>
      </c>
      <c r="E175" s="139" t="s">
        <v>12</v>
      </c>
      <c r="F175" s="148"/>
      <c r="G175" s="148">
        <f t="shared" si="12"/>
        <v>0</v>
      </c>
      <c r="H175" s="148"/>
      <c r="I175" s="148">
        <f t="shared" si="13"/>
        <v>0</v>
      </c>
      <c r="J175" s="148">
        <f t="shared" si="14"/>
        <v>0</v>
      </c>
      <c r="K175" s="171"/>
    </row>
    <row r="176" spans="1:11" s="20" customFormat="1" ht="18.75" customHeight="1">
      <c r="A176" s="18"/>
      <c r="B176" s="18" t="s">
        <v>98</v>
      </c>
      <c r="C176" s="158" t="s">
        <v>117</v>
      </c>
      <c r="D176" s="169">
        <v>46</v>
      </c>
      <c r="E176" s="139" t="s">
        <v>12</v>
      </c>
      <c r="F176" s="148"/>
      <c r="G176" s="148">
        <f t="shared" si="12"/>
        <v>0</v>
      </c>
      <c r="H176" s="148"/>
      <c r="I176" s="148">
        <f t="shared" si="13"/>
        <v>0</v>
      </c>
      <c r="J176" s="148">
        <f t="shared" si="14"/>
        <v>0</v>
      </c>
      <c r="K176" s="171"/>
    </row>
    <row r="177" spans="1:11" s="20" customFormat="1" ht="18.75" customHeight="1">
      <c r="A177" s="18"/>
      <c r="B177" s="18" t="s">
        <v>99</v>
      </c>
      <c r="C177" s="158" t="s">
        <v>118</v>
      </c>
      <c r="D177" s="169">
        <v>35</v>
      </c>
      <c r="E177" s="139" t="s">
        <v>12</v>
      </c>
      <c r="F177" s="148"/>
      <c r="G177" s="148">
        <f t="shared" si="12"/>
        <v>0</v>
      </c>
      <c r="H177" s="148"/>
      <c r="I177" s="148">
        <f t="shared" si="13"/>
        <v>0</v>
      </c>
      <c r="J177" s="148">
        <f t="shared" si="14"/>
        <v>0</v>
      </c>
      <c r="K177" s="171"/>
    </row>
    <row r="178" spans="1:11" s="20" customFormat="1" ht="18.75" customHeight="1">
      <c r="A178" s="18"/>
      <c r="B178" s="18" t="s">
        <v>100</v>
      </c>
      <c r="C178" s="158" t="s">
        <v>713</v>
      </c>
      <c r="D178" s="169">
        <v>1860</v>
      </c>
      <c r="E178" s="139" t="s">
        <v>12</v>
      </c>
      <c r="F178" s="148"/>
      <c r="G178" s="148">
        <f t="shared" si="12"/>
        <v>0</v>
      </c>
      <c r="H178" s="148"/>
      <c r="I178" s="148">
        <f t="shared" si="13"/>
        <v>0</v>
      </c>
      <c r="J178" s="148">
        <f t="shared" si="14"/>
        <v>0</v>
      </c>
      <c r="K178" s="171"/>
    </row>
    <row r="179" spans="1:11" s="20" customFormat="1" ht="18.75" customHeight="1">
      <c r="A179" s="18"/>
      <c r="B179" s="18"/>
      <c r="C179" s="158"/>
      <c r="D179" s="169"/>
      <c r="E179" s="139"/>
      <c r="F179" s="148"/>
      <c r="G179" s="148">
        <f t="shared" si="12"/>
        <v>0</v>
      </c>
      <c r="H179" s="148"/>
      <c r="I179" s="148">
        <f t="shared" si="13"/>
        <v>0</v>
      </c>
      <c r="J179" s="148">
        <f t="shared" si="14"/>
        <v>0</v>
      </c>
      <c r="K179" s="171"/>
    </row>
    <row r="180" spans="1:11" s="279" customFormat="1" ht="21" customHeight="1">
      <c r="A180" s="51"/>
      <c r="B180" s="277">
        <v>3.4</v>
      </c>
      <c r="C180" s="231" t="s">
        <v>15</v>
      </c>
      <c r="D180" s="348"/>
      <c r="E180" s="227"/>
      <c r="F180" s="148"/>
      <c r="G180" s="148">
        <f t="shared" si="12"/>
        <v>0</v>
      </c>
      <c r="H180" s="148"/>
      <c r="I180" s="148">
        <f t="shared" si="13"/>
        <v>0</v>
      </c>
      <c r="J180" s="148">
        <f t="shared" si="14"/>
        <v>0</v>
      </c>
      <c r="K180" s="171"/>
    </row>
    <row r="181" spans="1:11" s="20" customFormat="1" ht="21" customHeight="1">
      <c r="A181" s="18"/>
      <c r="B181" s="18" t="s">
        <v>40</v>
      </c>
      <c r="C181" s="19" t="s">
        <v>724</v>
      </c>
      <c r="D181" s="344">
        <v>518.08000000000004</v>
      </c>
      <c r="E181" s="18" t="s">
        <v>12</v>
      </c>
      <c r="F181" s="148"/>
      <c r="G181" s="148">
        <f t="shared" si="12"/>
        <v>0</v>
      </c>
      <c r="H181" s="148"/>
      <c r="I181" s="148">
        <f t="shared" si="13"/>
        <v>0</v>
      </c>
      <c r="J181" s="148">
        <f t="shared" si="14"/>
        <v>0</v>
      </c>
      <c r="K181" s="35"/>
    </row>
    <row r="182" spans="1:11" s="20" customFormat="1" ht="21" customHeight="1">
      <c r="A182" s="18"/>
      <c r="B182" s="18" t="s">
        <v>41</v>
      </c>
      <c r="C182" s="19" t="s">
        <v>724</v>
      </c>
      <c r="D182" s="344">
        <v>194.48999999999998</v>
      </c>
      <c r="E182" s="18" t="s">
        <v>12</v>
      </c>
      <c r="F182" s="148"/>
      <c r="G182" s="148">
        <f t="shared" si="12"/>
        <v>0</v>
      </c>
      <c r="H182" s="148"/>
      <c r="I182" s="148">
        <f t="shared" si="13"/>
        <v>0</v>
      </c>
      <c r="J182" s="148">
        <f t="shared" si="14"/>
        <v>0</v>
      </c>
      <c r="K182" s="35"/>
    </row>
    <row r="183" spans="1:11" s="20" customFormat="1" ht="21" customHeight="1">
      <c r="A183" s="18"/>
      <c r="B183" s="18" t="s">
        <v>43</v>
      </c>
      <c r="C183" s="19" t="s">
        <v>725</v>
      </c>
      <c r="D183" s="344">
        <v>79.484999999999985</v>
      </c>
      <c r="E183" s="18" t="s">
        <v>12</v>
      </c>
      <c r="F183" s="148"/>
      <c r="G183" s="148">
        <f t="shared" si="12"/>
        <v>0</v>
      </c>
      <c r="H183" s="148"/>
      <c r="I183" s="148">
        <f t="shared" si="13"/>
        <v>0</v>
      </c>
      <c r="J183" s="148">
        <f t="shared" si="14"/>
        <v>0</v>
      </c>
      <c r="K183" s="35"/>
    </row>
    <row r="184" spans="1:11" s="20" customFormat="1" ht="21" customHeight="1">
      <c r="A184" s="18"/>
      <c r="B184" s="18" t="s">
        <v>101</v>
      </c>
      <c r="C184" s="345" t="s">
        <v>695</v>
      </c>
      <c r="D184" s="344">
        <v>344.65</v>
      </c>
      <c r="E184" s="18" t="s">
        <v>12</v>
      </c>
      <c r="F184" s="148"/>
      <c r="G184" s="148">
        <f t="shared" si="12"/>
        <v>0</v>
      </c>
      <c r="H184" s="148"/>
      <c r="I184" s="148">
        <f t="shared" si="13"/>
        <v>0</v>
      </c>
      <c r="J184" s="148">
        <f t="shared" si="14"/>
        <v>0</v>
      </c>
      <c r="K184" s="35"/>
    </row>
    <row r="185" spans="1:11" s="20" customFormat="1" ht="21" customHeight="1">
      <c r="A185" s="18"/>
      <c r="B185" s="18" t="s">
        <v>108</v>
      </c>
      <c r="C185" s="346" t="s">
        <v>726</v>
      </c>
      <c r="D185" s="344">
        <v>15</v>
      </c>
      <c r="E185" s="18" t="s">
        <v>13</v>
      </c>
      <c r="F185" s="148"/>
      <c r="G185" s="148">
        <f t="shared" si="12"/>
        <v>0</v>
      </c>
      <c r="H185" s="148"/>
      <c r="I185" s="148">
        <f t="shared" si="13"/>
        <v>0</v>
      </c>
      <c r="J185" s="148">
        <f t="shared" si="14"/>
        <v>0</v>
      </c>
      <c r="K185" s="35"/>
    </row>
    <row r="186" spans="1:11" s="20" customFormat="1" ht="21" customHeight="1">
      <c r="A186" s="18"/>
      <c r="B186" s="18" t="s">
        <v>250</v>
      </c>
      <c r="C186" s="346" t="s">
        <v>492</v>
      </c>
      <c r="D186" s="344">
        <v>6</v>
      </c>
      <c r="E186" s="18" t="s">
        <v>13</v>
      </c>
      <c r="F186" s="148"/>
      <c r="G186" s="148">
        <f t="shared" si="12"/>
        <v>0</v>
      </c>
      <c r="H186" s="148"/>
      <c r="I186" s="148">
        <f t="shared" si="13"/>
        <v>0</v>
      </c>
      <c r="J186" s="148">
        <f t="shared" si="14"/>
        <v>0</v>
      </c>
      <c r="K186" s="35"/>
    </row>
    <row r="187" spans="1:11" s="20" customFormat="1" ht="21" customHeight="1">
      <c r="A187" s="18"/>
      <c r="B187" s="18"/>
      <c r="C187" s="158"/>
      <c r="D187" s="169"/>
      <c r="E187" s="139"/>
      <c r="F187" s="148"/>
      <c r="G187" s="148">
        <f t="shared" si="12"/>
        <v>0</v>
      </c>
      <c r="H187" s="148"/>
      <c r="I187" s="148">
        <f t="shared" si="13"/>
        <v>0</v>
      </c>
      <c r="J187" s="148">
        <f t="shared" si="14"/>
        <v>0</v>
      </c>
      <c r="K187" s="171"/>
    </row>
    <row r="188" spans="1:11" s="278" customFormat="1" ht="21" customHeight="1">
      <c r="A188" s="18"/>
      <c r="B188" s="277">
        <v>3.5</v>
      </c>
      <c r="C188" s="217" t="s">
        <v>102</v>
      </c>
      <c r="D188" s="169"/>
      <c r="E188" s="139"/>
      <c r="F188" s="148"/>
      <c r="G188" s="148">
        <f t="shared" si="12"/>
        <v>0</v>
      </c>
      <c r="H188" s="148"/>
      <c r="I188" s="148">
        <f t="shared" si="13"/>
        <v>0</v>
      </c>
      <c r="J188" s="148">
        <f t="shared" si="14"/>
        <v>0</v>
      </c>
      <c r="K188" s="171"/>
    </row>
    <row r="189" spans="1:11" s="20" customFormat="1" ht="21" customHeight="1">
      <c r="A189" s="18"/>
      <c r="B189" s="18" t="s">
        <v>109</v>
      </c>
      <c r="C189" s="170" t="s">
        <v>110</v>
      </c>
      <c r="D189" s="169">
        <v>3290</v>
      </c>
      <c r="E189" s="139" t="s">
        <v>12</v>
      </c>
      <c r="F189" s="148"/>
      <c r="G189" s="148">
        <f t="shared" si="12"/>
        <v>0</v>
      </c>
      <c r="H189" s="148"/>
      <c r="I189" s="148">
        <f t="shared" si="13"/>
        <v>0</v>
      </c>
      <c r="J189" s="148">
        <f t="shared" si="14"/>
        <v>0</v>
      </c>
      <c r="K189" s="171"/>
    </row>
    <row r="190" spans="1:11" s="20" customFormat="1" ht="21" customHeight="1">
      <c r="A190" s="18"/>
      <c r="B190" s="18" t="s">
        <v>42</v>
      </c>
      <c r="C190" s="170" t="s">
        <v>111</v>
      </c>
      <c r="D190" s="169">
        <v>1040</v>
      </c>
      <c r="E190" s="139" t="s">
        <v>12</v>
      </c>
      <c r="F190" s="148"/>
      <c r="G190" s="148">
        <f t="shared" si="12"/>
        <v>0</v>
      </c>
      <c r="H190" s="148"/>
      <c r="I190" s="148">
        <f t="shared" si="13"/>
        <v>0</v>
      </c>
      <c r="J190" s="148">
        <f t="shared" si="14"/>
        <v>0</v>
      </c>
      <c r="K190" s="171"/>
    </row>
    <row r="191" spans="1:11" s="20" customFormat="1" ht="21" customHeight="1">
      <c r="A191" s="18"/>
      <c r="B191" s="18" t="s">
        <v>103</v>
      </c>
      <c r="C191" s="158" t="s">
        <v>112</v>
      </c>
      <c r="D191" s="169">
        <v>750</v>
      </c>
      <c r="E191" s="139" t="s">
        <v>12</v>
      </c>
      <c r="F191" s="148"/>
      <c r="G191" s="148">
        <f t="shared" si="12"/>
        <v>0</v>
      </c>
      <c r="H191" s="148"/>
      <c r="I191" s="148">
        <f t="shared" si="13"/>
        <v>0</v>
      </c>
      <c r="J191" s="148">
        <f t="shared" si="14"/>
        <v>0</v>
      </c>
      <c r="K191" s="171"/>
    </row>
    <row r="192" spans="1:11" s="20" customFormat="1" ht="21" customHeight="1">
      <c r="A192" s="18"/>
      <c r="B192" s="18" t="s">
        <v>104</v>
      </c>
      <c r="C192" s="158" t="s">
        <v>113</v>
      </c>
      <c r="D192" s="169">
        <v>388.97999999999996</v>
      </c>
      <c r="E192" s="139" t="s">
        <v>12</v>
      </c>
      <c r="F192" s="148"/>
      <c r="G192" s="148">
        <f t="shared" si="12"/>
        <v>0</v>
      </c>
      <c r="H192" s="148"/>
      <c r="I192" s="148">
        <f t="shared" si="13"/>
        <v>0</v>
      </c>
      <c r="J192" s="148">
        <f t="shared" si="14"/>
        <v>0</v>
      </c>
      <c r="K192" s="171"/>
    </row>
    <row r="193" spans="1:11" s="20" customFormat="1" ht="21" customHeight="1">
      <c r="A193" s="18"/>
      <c r="B193" s="18" t="s">
        <v>105</v>
      </c>
      <c r="C193" s="170" t="s">
        <v>111</v>
      </c>
      <c r="D193" s="169">
        <v>158.96999999999997</v>
      </c>
      <c r="E193" s="139" t="s">
        <v>12</v>
      </c>
      <c r="F193" s="148"/>
      <c r="G193" s="148">
        <f t="shared" si="12"/>
        <v>0</v>
      </c>
      <c r="H193" s="148"/>
      <c r="I193" s="148">
        <f t="shared" si="13"/>
        <v>0</v>
      </c>
      <c r="J193" s="148">
        <f t="shared" si="14"/>
        <v>0</v>
      </c>
      <c r="K193" s="171"/>
    </row>
    <row r="194" spans="1:11" s="20" customFormat="1" ht="21" customHeight="1">
      <c r="A194" s="18"/>
      <c r="B194" s="18" t="s">
        <v>107</v>
      </c>
      <c r="C194" s="170" t="s">
        <v>114</v>
      </c>
      <c r="D194" s="169">
        <v>49</v>
      </c>
      <c r="E194" s="139" t="s">
        <v>12</v>
      </c>
      <c r="F194" s="148"/>
      <c r="G194" s="148">
        <f t="shared" si="12"/>
        <v>0</v>
      </c>
      <c r="H194" s="148"/>
      <c r="I194" s="148">
        <f t="shared" si="13"/>
        <v>0</v>
      </c>
      <c r="J194" s="148">
        <f t="shared" si="14"/>
        <v>0</v>
      </c>
      <c r="K194" s="171"/>
    </row>
    <row r="195" spans="1:11" s="20" customFormat="1" ht="21" customHeight="1">
      <c r="A195" s="18"/>
      <c r="B195" s="18"/>
      <c r="C195" s="170"/>
      <c r="D195" s="169"/>
      <c r="E195" s="139"/>
      <c r="F195" s="148"/>
      <c r="G195" s="148">
        <f t="shared" si="12"/>
        <v>0</v>
      </c>
      <c r="H195" s="148"/>
      <c r="I195" s="148">
        <f t="shared" si="13"/>
        <v>0</v>
      </c>
      <c r="J195" s="148">
        <f t="shared" si="14"/>
        <v>0</v>
      </c>
      <c r="K195" s="171"/>
    </row>
    <row r="196" spans="1:11" s="20" customFormat="1" ht="21" customHeight="1">
      <c r="A196" s="18"/>
      <c r="B196" s="18"/>
      <c r="C196" s="170"/>
      <c r="D196" s="169"/>
      <c r="E196" s="139"/>
      <c r="F196" s="148"/>
      <c r="G196" s="148">
        <f t="shared" si="12"/>
        <v>0</v>
      </c>
      <c r="H196" s="148"/>
      <c r="I196" s="148">
        <f t="shared" si="13"/>
        <v>0</v>
      </c>
      <c r="J196" s="148">
        <f t="shared" si="14"/>
        <v>0</v>
      </c>
      <c r="K196" s="171"/>
    </row>
    <row r="197" spans="1:11" s="278" customFormat="1" ht="21" customHeight="1">
      <c r="A197" s="18"/>
      <c r="B197" s="277">
        <v>3.6</v>
      </c>
      <c r="C197" s="231" t="s">
        <v>25</v>
      </c>
      <c r="D197" s="169"/>
      <c r="E197" s="139"/>
      <c r="F197" s="148"/>
      <c r="G197" s="148">
        <f t="shared" si="12"/>
        <v>0</v>
      </c>
      <c r="H197" s="148"/>
      <c r="I197" s="148">
        <f t="shared" si="13"/>
        <v>0</v>
      </c>
      <c r="J197" s="148">
        <f t="shared" si="14"/>
        <v>0</v>
      </c>
      <c r="K197" s="171"/>
    </row>
    <row r="198" spans="1:11" s="20" customFormat="1" ht="21" customHeight="1">
      <c r="A198" s="18"/>
      <c r="B198" s="18" t="s">
        <v>109</v>
      </c>
      <c r="C198" s="170" t="s">
        <v>730</v>
      </c>
      <c r="D198" s="169">
        <v>3275.27</v>
      </c>
      <c r="E198" s="139" t="s">
        <v>12</v>
      </c>
      <c r="F198" s="148"/>
      <c r="G198" s="148">
        <f t="shared" si="12"/>
        <v>0</v>
      </c>
      <c r="H198" s="148"/>
      <c r="I198" s="148">
        <f t="shared" si="13"/>
        <v>0</v>
      </c>
      <c r="J198" s="148">
        <f t="shared" si="14"/>
        <v>0</v>
      </c>
      <c r="K198" s="171"/>
    </row>
    <row r="199" spans="1:11" s="20" customFormat="1" ht="21" customHeight="1">
      <c r="A199" s="18"/>
      <c r="B199" s="18" t="s">
        <v>42</v>
      </c>
      <c r="C199" s="170" t="s">
        <v>730</v>
      </c>
      <c r="D199" s="169">
        <v>1036.1600000000001</v>
      </c>
      <c r="E199" s="139" t="s">
        <v>12</v>
      </c>
      <c r="F199" s="148"/>
      <c r="G199" s="148">
        <f t="shared" si="12"/>
        <v>0</v>
      </c>
      <c r="H199" s="148"/>
      <c r="I199" s="148">
        <f t="shared" si="13"/>
        <v>0</v>
      </c>
      <c r="J199" s="148">
        <f t="shared" si="14"/>
        <v>0</v>
      </c>
      <c r="K199" s="171"/>
    </row>
    <row r="200" spans="1:11" s="20" customFormat="1" ht="21" customHeight="1">
      <c r="A200" s="18"/>
      <c r="B200" s="18" t="s">
        <v>103</v>
      </c>
      <c r="C200" s="170" t="s">
        <v>729</v>
      </c>
      <c r="D200" s="169">
        <v>739.05500000000006</v>
      </c>
      <c r="E200" s="139" t="s">
        <v>12</v>
      </c>
      <c r="F200" s="148"/>
      <c r="G200" s="148">
        <f t="shared" si="12"/>
        <v>0</v>
      </c>
      <c r="H200" s="148"/>
      <c r="I200" s="148">
        <f t="shared" si="13"/>
        <v>0</v>
      </c>
      <c r="J200" s="148">
        <f t="shared" si="14"/>
        <v>0</v>
      </c>
      <c r="K200" s="171"/>
    </row>
    <row r="201" spans="1:11" s="20" customFormat="1" ht="21" customHeight="1">
      <c r="A201" s="18"/>
      <c r="B201" s="18" t="s">
        <v>105</v>
      </c>
      <c r="C201" s="170" t="s">
        <v>129</v>
      </c>
      <c r="D201" s="169">
        <v>158.96999999999997</v>
      </c>
      <c r="E201" s="139" t="s">
        <v>12</v>
      </c>
      <c r="F201" s="148"/>
      <c r="G201" s="148">
        <f t="shared" si="12"/>
        <v>0</v>
      </c>
      <c r="H201" s="148"/>
      <c r="I201" s="148">
        <f t="shared" si="13"/>
        <v>0</v>
      </c>
      <c r="J201" s="148">
        <f t="shared" si="14"/>
        <v>0</v>
      </c>
      <c r="K201" s="171"/>
    </row>
    <row r="202" spans="1:11" s="20" customFormat="1" ht="21" customHeight="1">
      <c r="A202" s="18"/>
      <c r="B202" s="18" t="s">
        <v>106</v>
      </c>
      <c r="C202" s="170" t="s">
        <v>728</v>
      </c>
      <c r="D202" s="169">
        <v>689.3</v>
      </c>
      <c r="E202" s="139" t="s">
        <v>12</v>
      </c>
      <c r="F202" s="148"/>
      <c r="G202" s="148">
        <f t="shared" si="12"/>
        <v>0</v>
      </c>
      <c r="H202" s="148"/>
      <c r="I202" s="148">
        <f t="shared" si="13"/>
        <v>0</v>
      </c>
      <c r="J202" s="148">
        <f t="shared" si="14"/>
        <v>0</v>
      </c>
      <c r="K202" s="171"/>
    </row>
    <row r="203" spans="1:11" s="20" customFormat="1" ht="21" customHeight="1">
      <c r="A203" s="18"/>
      <c r="B203" s="18"/>
      <c r="C203" s="170" t="s">
        <v>727</v>
      </c>
      <c r="D203" s="169"/>
      <c r="E203" s="139"/>
      <c r="F203" s="148"/>
      <c r="G203" s="148">
        <f t="shared" si="12"/>
        <v>0</v>
      </c>
      <c r="H203" s="148"/>
      <c r="I203" s="148">
        <f t="shared" si="13"/>
        <v>0</v>
      </c>
      <c r="J203" s="148">
        <f t="shared" si="14"/>
        <v>0</v>
      </c>
      <c r="K203" s="171"/>
    </row>
    <row r="204" spans="1:11" s="20" customFormat="1" ht="21" customHeight="1">
      <c r="A204" s="18"/>
      <c r="B204" s="18"/>
      <c r="C204" s="170"/>
      <c r="D204" s="169"/>
      <c r="E204" s="139"/>
      <c r="F204" s="148"/>
      <c r="G204" s="148">
        <f t="shared" si="12"/>
        <v>0</v>
      </c>
      <c r="H204" s="148"/>
      <c r="I204" s="148">
        <f t="shared" si="13"/>
        <v>0</v>
      </c>
      <c r="J204" s="148">
        <f t="shared" si="14"/>
        <v>0</v>
      </c>
      <c r="K204" s="171"/>
    </row>
    <row r="205" spans="1:11" s="278" customFormat="1" ht="21" customHeight="1">
      <c r="A205" s="18"/>
      <c r="B205" s="277">
        <v>3.7</v>
      </c>
      <c r="C205" s="231" t="s">
        <v>119</v>
      </c>
      <c r="D205" s="169"/>
      <c r="E205" s="139"/>
      <c r="F205" s="148"/>
      <c r="G205" s="148">
        <f t="shared" si="12"/>
        <v>0</v>
      </c>
      <c r="H205" s="148"/>
      <c r="I205" s="148">
        <f t="shared" si="13"/>
        <v>0</v>
      </c>
      <c r="J205" s="148">
        <f t="shared" si="14"/>
        <v>0</v>
      </c>
      <c r="K205" s="171"/>
    </row>
    <row r="206" spans="1:11" s="20" customFormat="1" ht="21" customHeight="1">
      <c r="A206" s="18"/>
      <c r="B206" s="18" t="s">
        <v>32</v>
      </c>
      <c r="C206" s="158" t="s">
        <v>127</v>
      </c>
      <c r="D206" s="169">
        <v>719</v>
      </c>
      <c r="E206" s="139" t="s">
        <v>12</v>
      </c>
      <c r="F206" s="148"/>
      <c r="G206" s="148">
        <f t="shared" si="12"/>
        <v>0</v>
      </c>
      <c r="H206" s="148"/>
      <c r="I206" s="148">
        <f t="shared" si="13"/>
        <v>0</v>
      </c>
      <c r="J206" s="148">
        <f t="shared" si="14"/>
        <v>0</v>
      </c>
      <c r="K206" s="171"/>
    </row>
    <row r="207" spans="1:11" s="20" customFormat="1" ht="21" customHeight="1">
      <c r="A207" s="18"/>
      <c r="B207" s="18" t="s">
        <v>33</v>
      </c>
      <c r="C207" s="170" t="s">
        <v>128</v>
      </c>
      <c r="D207" s="169">
        <v>914</v>
      </c>
      <c r="E207" s="139" t="s">
        <v>12</v>
      </c>
      <c r="F207" s="148"/>
      <c r="G207" s="148">
        <f t="shared" si="12"/>
        <v>0</v>
      </c>
      <c r="H207" s="148"/>
      <c r="I207" s="148">
        <f t="shared" si="13"/>
        <v>0</v>
      </c>
      <c r="J207" s="148">
        <f t="shared" si="14"/>
        <v>0</v>
      </c>
      <c r="K207" s="171"/>
    </row>
    <row r="208" spans="1:11" s="20" customFormat="1" ht="21" customHeight="1">
      <c r="A208" s="18"/>
      <c r="B208" s="18" t="s">
        <v>120</v>
      </c>
      <c r="C208" s="158" t="s">
        <v>696</v>
      </c>
      <c r="D208" s="169">
        <v>272</v>
      </c>
      <c r="E208" s="139" t="s">
        <v>12</v>
      </c>
      <c r="F208" s="148"/>
      <c r="G208" s="148">
        <f t="shared" si="12"/>
        <v>0</v>
      </c>
      <c r="H208" s="148"/>
      <c r="I208" s="148">
        <f t="shared" si="13"/>
        <v>0</v>
      </c>
      <c r="J208" s="148">
        <f t="shared" si="14"/>
        <v>0</v>
      </c>
      <c r="K208" s="171"/>
    </row>
    <row r="209" spans="1:11" s="20" customFormat="1" ht="21" customHeight="1">
      <c r="A209" s="18"/>
      <c r="B209" s="18" t="s">
        <v>17</v>
      </c>
      <c r="C209" s="158" t="s">
        <v>129</v>
      </c>
      <c r="D209" s="169">
        <v>57</v>
      </c>
      <c r="E209" s="139" t="s">
        <v>12</v>
      </c>
      <c r="F209" s="148"/>
      <c r="G209" s="148">
        <f t="shared" si="12"/>
        <v>0</v>
      </c>
      <c r="H209" s="148"/>
      <c r="I209" s="148">
        <f t="shared" si="13"/>
        <v>0</v>
      </c>
      <c r="J209" s="148">
        <f t="shared" si="14"/>
        <v>0</v>
      </c>
      <c r="K209" s="171"/>
    </row>
    <row r="210" spans="1:11" s="20" customFormat="1" ht="21" customHeight="1">
      <c r="A210" s="18"/>
      <c r="B210" s="18" t="s">
        <v>18</v>
      </c>
      <c r="C210" s="158" t="s">
        <v>130</v>
      </c>
      <c r="D210" s="169">
        <v>79</v>
      </c>
      <c r="E210" s="139" t="s">
        <v>12</v>
      </c>
      <c r="F210" s="148"/>
      <c r="G210" s="148">
        <f t="shared" si="12"/>
        <v>0</v>
      </c>
      <c r="H210" s="148"/>
      <c r="I210" s="148">
        <f t="shared" si="13"/>
        <v>0</v>
      </c>
      <c r="J210" s="148">
        <f t="shared" si="14"/>
        <v>0</v>
      </c>
      <c r="K210" s="171"/>
    </row>
    <row r="211" spans="1:11" s="20" customFormat="1" ht="21" customHeight="1">
      <c r="A211" s="18"/>
      <c r="B211" s="18" t="s">
        <v>121</v>
      </c>
      <c r="C211" s="170" t="s">
        <v>131</v>
      </c>
      <c r="D211" s="169">
        <v>404</v>
      </c>
      <c r="E211" s="139" t="s">
        <v>12</v>
      </c>
      <c r="F211" s="148"/>
      <c r="G211" s="148">
        <f t="shared" si="12"/>
        <v>0</v>
      </c>
      <c r="H211" s="148"/>
      <c r="I211" s="148">
        <f t="shared" si="13"/>
        <v>0</v>
      </c>
      <c r="J211" s="148">
        <f t="shared" si="14"/>
        <v>0</v>
      </c>
      <c r="K211" s="171"/>
    </row>
    <row r="212" spans="1:11" s="20" customFormat="1" ht="21" customHeight="1">
      <c r="A212" s="18"/>
      <c r="B212" s="18" t="s">
        <v>122</v>
      </c>
      <c r="C212" s="158" t="s">
        <v>697</v>
      </c>
      <c r="D212" s="169">
        <v>60</v>
      </c>
      <c r="E212" s="139" t="s">
        <v>12</v>
      </c>
      <c r="F212" s="148"/>
      <c r="G212" s="148">
        <f t="shared" ref="G212:G275" si="15">D212*F212</f>
        <v>0</v>
      </c>
      <c r="H212" s="148"/>
      <c r="I212" s="148">
        <f t="shared" ref="I212:I275" si="16">H212*D212</f>
        <v>0</v>
      </c>
      <c r="J212" s="148">
        <f t="shared" ref="J212:J275" si="17">I212+G212</f>
        <v>0</v>
      </c>
      <c r="K212" s="171"/>
    </row>
    <row r="213" spans="1:11" s="20" customFormat="1" ht="21" customHeight="1">
      <c r="A213" s="18"/>
      <c r="B213" s="18" t="s">
        <v>123</v>
      </c>
      <c r="C213" s="158" t="s">
        <v>132</v>
      </c>
      <c r="D213" s="169">
        <v>130</v>
      </c>
      <c r="E213" s="139" t="s">
        <v>12</v>
      </c>
      <c r="F213" s="148"/>
      <c r="G213" s="148">
        <f t="shared" si="15"/>
        <v>0</v>
      </c>
      <c r="H213" s="148"/>
      <c r="I213" s="148">
        <f t="shared" si="16"/>
        <v>0</v>
      </c>
      <c r="J213" s="148">
        <f t="shared" si="17"/>
        <v>0</v>
      </c>
      <c r="K213" s="171"/>
    </row>
    <row r="214" spans="1:11" s="20" customFormat="1" ht="21" customHeight="1">
      <c r="A214" s="18"/>
      <c r="B214" s="18" t="s">
        <v>124</v>
      </c>
      <c r="C214" s="158" t="s">
        <v>133</v>
      </c>
      <c r="D214" s="169">
        <v>103</v>
      </c>
      <c r="E214" s="139" t="s">
        <v>12</v>
      </c>
      <c r="F214" s="148"/>
      <c r="G214" s="148">
        <f t="shared" si="15"/>
        <v>0</v>
      </c>
      <c r="H214" s="148"/>
      <c r="I214" s="148">
        <f t="shared" si="16"/>
        <v>0</v>
      </c>
      <c r="J214" s="148">
        <f t="shared" si="17"/>
        <v>0</v>
      </c>
      <c r="K214" s="171"/>
    </row>
    <row r="215" spans="1:11" s="20" customFormat="1" ht="21" customHeight="1">
      <c r="A215" s="18"/>
      <c r="B215" s="18" t="s">
        <v>125</v>
      </c>
      <c r="C215" s="158" t="s">
        <v>134</v>
      </c>
      <c r="D215" s="169">
        <v>57</v>
      </c>
      <c r="E215" s="139" t="s">
        <v>12</v>
      </c>
      <c r="F215" s="148"/>
      <c r="G215" s="148">
        <f t="shared" si="15"/>
        <v>0</v>
      </c>
      <c r="H215" s="148"/>
      <c r="I215" s="148">
        <f t="shared" si="16"/>
        <v>0</v>
      </c>
      <c r="J215" s="148">
        <f t="shared" si="17"/>
        <v>0</v>
      </c>
      <c r="K215" s="171"/>
    </row>
    <row r="216" spans="1:11" s="20" customFormat="1" ht="21" customHeight="1">
      <c r="A216" s="18"/>
      <c r="B216" s="18" t="s">
        <v>126</v>
      </c>
      <c r="C216" s="158" t="s">
        <v>135</v>
      </c>
      <c r="D216" s="169">
        <v>203</v>
      </c>
      <c r="E216" s="139" t="s">
        <v>12</v>
      </c>
      <c r="F216" s="148"/>
      <c r="G216" s="148">
        <f t="shared" si="15"/>
        <v>0</v>
      </c>
      <c r="H216" s="148"/>
      <c r="I216" s="148">
        <f t="shared" si="16"/>
        <v>0</v>
      </c>
      <c r="J216" s="148">
        <f t="shared" si="17"/>
        <v>0</v>
      </c>
      <c r="K216" s="171"/>
    </row>
    <row r="217" spans="1:11" s="20" customFormat="1" ht="21" customHeight="1">
      <c r="A217" s="18"/>
      <c r="B217" s="18" t="s">
        <v>297</v>
      </c>
      <c r="C217" s="158" t="s">
        <v>136</v>
      </c>
      <c r="D217" s="169">
        <v>2635</v>
      </c>
      <c r="E217" s="139" t="s">
        <v>12</v>
      </c>
      <c r="F217" s="148"/>
      <c r="G217" s="148">
        <f t="shared" si="15"/>
        <v>0</v>
      </c>
      <c r="H217" s="148"/>
      <c r="I217" s="148">
        <f t="shared" si="16"/>
        <v>0</v>
      </c>
      <c r="J217" s="148">
        <f t="shared" si="17"/>
        <v>0</v>
      </c>
      <c r="K217" s="171"/>
    </row>
    <row r="218" spans="1:11" s="20" customFormat="1" ht="21" customHeight="1">
      <c r="A218" s="18"/>
      <c r="B218" s="18"/>
      <c r="C218" s="158" t="s">
        <v>732</v>
      </c>
      <c r="D218" s="169">
        <v>2635</v>
      </c>
      <c r="E218" s="139" t="s">
        <v>12</v>
      </c>
      <c r="F218" s="148"/>
      <c r="G218" s="148">
        <f t="shared" si="15"/>
        <v>0</v>
      </c>
      <c r="H218" s="148"/>
      <c r="I218" s="148">
        <f t="shared" si="16"/>
        <v>0</v>
      </c>
      <c r="J218" s="148">
        <f t="shared" si="17"/>
        <v>0</v>
      </c>
      <c r="K218" s="171"/>
    </row>
    <row r="219" spans="1:11" s="20" customFormat="1" ht="21" customHeight="1">
      <c r="A219" s="18"/>
      <c r="B219" s="18"/>
      <c r="C219" s="170"/>
      <c r="D219" s="169"/>
      <c r="E219" s="139"/>
      <c r="F219" s="148"/>
      <c r="G219" s="148">
        <f t="shared" si="15"/>
        <v>0</v>
      </c>
      <c r="H219" s="148"/>
      <c r="I219" s="148">
        <f t="shared" si="16"/>
        <v>0</v>
      </c>
      <c r="J219" s="148">
        <f t="shared" si="17"/>
        <v>0</v>
      </c>
      <c r="K219" s="171"/>
    </row>
    <row r="220" spans="1:11" s="20" customFormat="1" ht="21" customHeight="1">
      <c r="A220" s="18"/>
      <c r="B220" s="277">
        <v>3.8</v>
      </c>
      <c r="C220" s="217" t="s">
        <v>22</v>
      </c>
      <c r="D220" s="169"/>
      <c r="E220" s="139"/>
      <c r="F220" s="148"/>
      <c r="G220" s="148">
        <f t="shared" si="15"/>
        <v>0</v>
      </c>
      <c r="H220" s="148"/>
      <c r="I220" s="148">
        <f t="shared" si="16"/>
        <v>0</v>
      </c>
      <c r="J220" s="148">
        <f t="shared" si="17"/>
        <v>0</v>
      </c>
      <c r="K220" s="171"/>
    </row>
    <row r="221" spans="1:11" s="20" customFormat="1" ht="21" customHeight="1">
      <c r="A221" s="18"/>
      <c r="B221" s="18" t="s">
        <v>137</v>
      </c>
      <c r="C221" s="170" t="s">
        <v>210</v>
      </c>
      <c r="D221" s="169">
        <v>1</v>
      </c>
      <c r="E221" s="139" t="s">
        <v>13</v>
      </c>
      <c r="F221" s="148"/>
      <c r="G221" s="148">
        <f t="shared" si="15"/>
        <v>0</v>
      </c>
      <c r="H221" s="148"/>
      <c r="I221" s="148">
        <f t="shared" si="16"/>
        <v>0</v>
      </c>
      <c r="J221" s="148">
        <f t="shared" si="17"/>
        <v>0</v>
      </c>
      <c r="K221" s="171"/>
    </row>
    <row r="222" spans="1:11" s="20" customFormat="1" ht="21" customHeight="1">
      <c r="A222" s="18"/>
      <c r="B222" s="18" t="s">
        <v>138</v>
      </c>
      <c r="C222" s="170" t="s">
        <v>210</v>
      </c>
      <c r="D222" s="169">
        <v>1</v>
      </c>
      <c r="E222" s="139" t="s">
        <v>13</v>
      </c>
      <c r="F222" s="148"/>
      <c r="G222" s="148">
        <f t="shared" si="15"/>
        <v>0</v>
      </c>
      <c r="H222" s="148"/>
      <c r="I222" s="148">
        <f t="shared" si="16"/>
        <v>0</v>
      </c>
      <c r="J222" s="148">
        <f t="shared" si="17"/>
        <v>0</v>
      </c>
      <c r="K222" s="171"/>
    </row>
    <row r="223" spans="1:11" s="20" customFormat="1" ht="21" customHeight="1">
      <c r="A223" s="18"/>
      <c r="B223" s="18" t="s">
        <v>139</v>
      </c>
      <c r="C223" s="170" t="s">
        <v>211</v>
      </c>
      <c r="D223" s="169">
        <v>1</v>
      </c>
      <c r="E223" s="139" t="s">
        <v>13</v>
      </c>
      <c r="F223" s="148"/>
      <c r="G223" s="148">
        <f t="shared" si="15"/>
        <v>0</v>
      </c>
      <c r="H223" s="148"/>
      <c r="I223" s="148">
        <f t="shared" si="16"/>
        <v>0</v>
      </c>
      <c r="J223" s="148">
        <f t="shared" si="17"/>
        <v>0</v>
      </c>
      <c r="K223" s="171"/>
    </row>
    <row r="224" spans="1:11" s="20" customFormat="1" ht="21" customHeight="1">
      <c r="A224" s="18"/>
      <c r="B224" s="18" t="s">
        <v>140</v>
      </c>
      <c r="C224" s="170" t="s">
        <v>212</v>
      </c>
      <c r="D224" s="169">
        <v>1</v>
      </c>
      <c r="E224" s="139" t="s">
        <v>13</v>
      </c>
      <c r="F224" s="148"/>
      <c r="G224" s="148">
        <f t="shared" si="15"/>
        <v>0</v>
      </c>
      <c r="H224" s="148"/>
      <c r="I224" s="148">
        <f t="shared" si="16"/>
        <v>0</v>
      </c>
      <c r="J224" s="148">
        <f t="shared" si="17"/>
        <v>0</v>
      </c>
      <c r="K224" s="171"/>
    </row>
    <row r="225" spans="1:11" s="20" customFormat="1" ht="21" customHeight="1">
      <c r="A225" s="18"/>
      <c r="B225" s="18" t="s">
        <v>141</v>
      </c>
      <c r="C225" s="170" t="s">
        <v>213</v>
      </c>
      <c r="D225" s="169">
        <v>1</v>
      </c>
      <c r="E225" s="139" t="s">
        <v>13</v>
      </c>
      <c r="F225" s="148"/>
      <c r="G225" s="148">
        <f t="shared" si="15"/>
        <v>0</v>
      </c>
      <c r="H225" s="148"/>
      <c r="I225" s="148">
        <f t="shared" si="16"/>
        <v>0</v>
      </c>
      <c r="J225" s="148">
        <f t="shared" si="17"/>
        <v>0</v>
      </c>
      <c r="K225" s="171"/>
    </row>
    <row r="226" spans="1:11" s="20" customFormat="1" ht="21" customHeight="1">
      <c r="A226" s="18"/>
      <c r="B226" s="18" t="s">
        <v>142</v>
      </c>
      <c r="C226" s="170" t="s">
        <v>225</v>
      </c>
      <c r="D226" s="169">
        <v>1</v>
      </c>
      <c r="E226" s="139" t="s">
        <v>13</v>
      </c>
      <c r="F226" s="148"/>
      <c r="G226" s="148">
        <f t="shared" si="15"/>
        <v>0</v>
      </c>
      <c r="H226" s="148"/>
      <c r="I226" s="148">
        <f t="shared" si="16"/>
        <v>0</v>
      </c>
      <c r="J226" s="148">
        <f t="shared" si="17"/>
        <v>0</v>
      </c>
      <c r="K226" s="171"/>
    </row>
    <row r="227" spans="1:11" s="20" customFormat="1" ht="21" customHeight="1">
      <c r="A227" s="18"/>
      <c r="B227" s="18" t="s">
        <v>143</v>
      </c>
      <c r="C227" s="170" t="s">
        <v>211</v>
      </c>
      <c r="D227" s="169">
        <v>1</v>
      </c>
      <c r="E227" s="139" t="s">
        <v>13</v>
      </c>
      <c r="F227" s="148"/>
      <c r="G227" s="148">
        <f t="shared" si="15"/>
        <v>0</v>
      </c>
      <c r="H227" s="148"/>
      <c r="I227" s="148">
        <f t="shared" si="16"/>
        <v>0</v>
      </c>
      <c r="J227" s="148">
        <f t="shared" si="17"/>
        <v>0</v>
      </c>
      <c r="K227" s="171"/>
    </row>
    <row r="228" spans="1:11" s="20" customFormat="1" ht="21" customHeight="1">
      <c r="A228" s="18"/>
      <c r="B228" s="18" t="s">
        <v>144</v>
      </c>
      <c r="C228" s="170" t="s">
        <v>214</v>
      </c>
      <c r="D228" s="169">
        <v>1</v>
      </c>
      <c r="E228" s="139" t="s">
        <v>13</v>
      </c>
      <c r="F228" s="148"/>
      <c r="G228" s="148">
        <f t="shared" si="15"/>
        <v>0</v>
      </c>
      <c r="H228" s="148"/>
      <c r="I228" s="148">
        <f t="shared" si="16"/>
        <v>0</v>
      </c>
      <c r="J228" s="148">
        <f t="shared" si="17"/>
        <v>0</v>
      </c>
      <c r="K228" s="171"/>
    </row>
    <row r="229" spans="1:11" s="20" customFormat="1" ht="21" customHeight="1">
      <c r="A229" s="18"/>
      <c r="B229" s="18" t="s">
        <v>145</v>
      </c>
      <c r="C229" s="170" t="s">
        <v>212</v>
      </c>
      <c r="D229" s="169">
        <v>1</v>
      </c>
      <c r="E229" s="139" t="s">
        <v>13</v>
      </c>
      <c r="F229" s="148"/>
      <c r="G229" s="148">
        <f t="shared" si="15"/>
        <v>0</v>
      </c>
      <c r="H229" s="148"/>
      <c r="I229" s="148">
        <f t="shared" si="16"/>
        <v>0</v>
      </c>
      <c r="J229" s="148">
        <f t="shared" si="17"/>
        <v>0</v>
      </c>
      <c r="K229" s="171"/>
    </row>
    <row r="230" spans="1:11" s="20" customFormat="1" ht="21" customHeight="1">
      <c r="A230" s="18"/>
      <c r="B230" s="18" t="s">
        <v>146</v>
      </c>
      <c r="C230" s="170" t="s">
        <v>213</v>
      </c>
      <c r="D230" s="169">
        <v>4</v>
      </c>
      <c r="E230" s="139" t="s">
        <v>13</v>
      </c>
      <c r="F230" s="148"/>
      <c r="G230" s="148">
        <f t="shared" si="15"/>
        <v>0</v>
      </c>
      <c r="H230" s="148"/>
      <c r="I230" s="148">
        <f t="shared" si="16"/>
        <v>0</v>
      </c>
      <c r="J230" s="148">
        <f t="shared" si="17"/>
        <v>0</v>
      </c>
      <c r="K230" s="171"/>
    </row>
    <row r="231" spans="1:11" s="20" customFormat="1" ht="21" customHeight="1">
      <c r="A231" s="18"/>
      <c r="B231" s="18" t="s">
        <v>147</v>
      </c>
      <c r="C231" s="170" t="s">
        <v>211</v>
      </c>
      <c r="D231" s="169">
        <v>3</v>
      </c>
      <c r="E231" s="139" t="s">
        <v>13</v>
      </c>
      <c r="F231" s="148"/>
      <c r="G231" s="148">
        <f t="shared" si="15"/>
        <v>0</v>
      </c>
      <c r="H231" s="148"/>
      <c r="I231" s="148">
        <f t="shared" si="16"/>
        <v>0</v>
      </c>
      <c r="J231" s="148">
        <f t="shared" si="17"/>
        <v>0</v>
      </c>
      <c r="K231" s="171"/>
    </row>
    <row r="232" spans="1:11" s="20" customFormat="1" ht="21" customHeight="1">
      <c r="A232" s="18"/>
      <c r="B232" s="18" t="s">
        <v>148</v>
      </c>
      <c r="C232" s="170" t="s">
        <v>212</v>
      </c>
      <c r="D232" s="169">
        <v>4</v>
      </c>
      <c r="E232" s="139" t="s">
        <v>13</v>
      </c>
      <c r="F232" s="148"/>
      <c r="G232" s="148">
        <f t="shared" si="15"/>
        <v>0</v>
      </c>
      <c r="H232" s="148"/>
      <c r="I232" s="148">
        <f t="shared" si="16"/>
        <v>0</v>
      </c>
      <c r="J232" s="148">
        <f t="shared" si="17"/>
        <v>0</v>
      </c>
      <c r="K232" s="171"/>
    </row>
    <row r="233" spans="1:11" s="20" customFormat="1" ht="21" customHeight="1">
      <c r="A233" s="18"/>
      <c r="B233" s="18" t="s">
        <v>149</v>
      </c>
      <c r="C233" s="19" t="s">
        <v>211</v>
      </c>
      <c r="D233" s="344">
        <v>1</v>
      </c>
      <c r="E233" s="18" t="s">
        <v>13</v>
      </c>
      <c r="F233" s="148"/>
      <c r="G233" s="148">
        <f t="shared" si="15"/>
        <v>0</v>
      </c>
      <c r="H233" s="148"/>
      <c r="I233" s="148">
        <f t="shared" si="16"/>
        <v>0</v>
      </c>
      <c r="J233" s="148">
        <f t="shared" si="17"/>
        <v>0</v>
      </c>
      <c r="K233" s="35"/>
    </row>
    <row r="234" spans="1:11" s="20" customFormat="1" ht="21" customHeight="1">
      <c r="A234" s="18"/>
      <c r="B234" s="18" t="s">
        <v>150</v>
      </c>
      <c r="C234" s="19" t="s">
        <v>213</v>
      </c>
      <c r="D234" s="344">
        <v>12</v>
      </c>
      <c r="E234" s="18" t="s">
        <v>13</v>
      </c>
      <c r="F234" s="148"/>
      <c r="G234" s="148">
        <f t="shared" si="15"/>
        <v>0</v>
      </c>
      <c r="H234" s="148"/>
      <c r="I234" s="148">
        <f t="shared" si="16"/>
        <v>0</v>
      </c>
      <c r="J234" s="148">
        <f t="shared" si="17"/>
        <v>0</v>
      </c>
      <c r="K234" s="35"/>
    </row>
    <row r="235" spans="1:11" s="20" customFormat="1" ht="21" customHeight="1">
      <c r="A235" s="18"/>
      <c r="B235" s="18" t="s">
        <v>151</v>
      </c>
      <c r="C235" s="19" t="s">
        <v>213</v>
      </c>
      <c r="D235" s="344">
        <v>3</v>
      </c>
      <c r="E235" s="18" t="s">
        <v>13</v>
      </c>
      <c r="F235" s="148"/>
      <c r="G235" s="148">
        <f t="shared" si="15"/>
        <v>0</v>
      </c>
      <c r="H235" s="148"/>
      <c r="I235" s="148">
        <f t="shared" si="16"/>
        <v>0</v>
      </c>
      <c r="J235" s="148">
        <f t="shared" si="17"/>
        <v>0</v>
      </c>
      <c r="K235" s="35"/>
    </row>
    <row r="236" spans="1:11" s="20" customFormat="1" ht="21" customHeight="1">
      <c r="A236" s="18"/>
      <c r="B236" s="18" t="s">
        <v>152</v>
      </c>
      <c r="C236" s="19" t="s">
        <v>213</v>
      </c>
      <c r="D236" s="344">
        <v>1</v>
      </c>
      <c r="E236" s="18" t="s">
        <v>13</v>
      </c>
      <c r="F236" s="148"/>
      <c r="G236" s="148">
        <f t="shared" si="15"/>
        <v>0</v>
      </c>
      <c r="H236" s="148"/>
      <c r="I236" s="148">
        <f t="shared" si="16"/>
        <v>0</v>
      </c>
      <c r="J236" s="148">
        <f t="shared" si="17"/>
        <v>0</v>
      </c>
      <c r="K236" s="35"/>
    </row>
    <row r="237" spans="1:11" s="20" customFormat="1" ht="21" customHeight="1">
      <c r="A237" s="18"/>
      <c r="B237" s="18" t="s">
        <v>153</v>
      </c>
      <c r="C237" s="19" t="s">
        <v>215</v>
      </c>
      <c r="D237" s="344">
        <v>1</v>
      </c>
      <c r="E237" s="18" t="s">
        <v>13</v>
      </c>
      <c r="F237" s="148"/>
      <c r="G237" s="148">
        <f t="shared" si="15"/>
        <v>0</v>
      </c>
      <c r="H237" s="148"/>
      <c r="I237" s="148">
        <f t="shared" si="16"/>
        <v>0</v>
      </c>
      <c r="J237" s="148">
        <f t="shared" si="17"/>
        <v>0</v>
      </c>
      <c r="K237" s="35"/>
    </row>
    <row r="238" spans="1:11" s="20" customFormat="1" ht="21" customHeight="1">
      <c r="A238" s="18"/>
      <c r="B238" s="18" t="s">
        <v>154</v>
      </c>
      <c r="C238" s="19" t="s">
        <v>211</v>
      </c>
      <c r="D238" s="344">
        <v>1</v>
      </c>
      <c r="E238" s="18" t="s">
        <v>13</v>
      </c>
      <c r="F238" s="148"/>
      <c r="G238" s="148">
        <f t="shared" si="15"/>
        <v>0</v>
      </c>
      <c r="H238" s="148"/>
      <c r="I238" s="148">
        <f t="shared" si="16"/>
        <v>0</v>
      </c>
      <c r="J238" s="148">
        <f t="shared" si="17"/>
        <v>0</v>
      </c>
      <c r="K238" s="35"/>
    </row>
    <row r="239" spans="1:11" s="20" customFormat="1" ht="21" customHeight="1">
      <c r="A239" s="18"/>
      <c r="B239" s="18" t="s">
        <v>155</v>
      </c>
      <c r="C239" s="19" t="s">
        <v>216</v>
      </c>
      <c r="D239" s="344">
        <v>9</v>
      </c>
      <c r="E239" s="18" t="s">
        <v>13</v>
      </c>
      <c r="F239" s="148"/>
      <c r="G239" s="148">
        <f t="shared" si="15"/>
        <v>0</v>
      </c>
      <c r="H239" s="148"/>
      <c r="I239" s="148">
        <f t="shared" si="16"/>
        <v>0</v>
      </c>
      <c r="J239" s="148">
        <f t="shared" si="17"/>
        <v>0</v>
      </c>
      <c r="K239" s="35"/>
    </row>
    <row r="240" spans="1:11" s="20" customFormat="1" ht="21" customHeight="1">
      <c r="A240" s="18"/>
      <c r="B240" s="18" t="s">
        <v>156</v>
      </c>
      <c r="C240" s="19" t="s">
        <v>216</v>
      </c>
      <c r="D240" s="344">
        <v>15</v>
      </c>
      <c r="E240" s="18" t="s">
        <v>13</v>
      </c>
      <c r="F240" s="148"/>
      <c r="G240" s="148">
        <f t="shared" si="15"/>
        <v>0</v>
      </c>
      <c r="H240" s="148"/>
      <c r="I240" s="148">
        <f t="shared" si="16"/>
        <v>0</v>
      </c>
      <c r="J240" s="148">
        <f t="shared" si="17"/>
        <v>0</v>
      </c>
      <c r="K240" s="35"/>
    </row>
    <row r="241" spans="1:11" s="20" customFormat="1" ht="21" customHeight="1">
      <c r="A241" s="18"/>
      <c r="B241" s="18" t="s">
        <v>157</v>
      </c>
      <c r="C241" s="19" t="s">
        <v>210</v>
      </c>
      <c r="D241" s="344">
        <v>1</v>
      </c>
      <c r="E241" s="18" t="s">
        <v>13</v>
      </c>
      <c r="F241" s="148"/>
      <c r="G241" s="148">
        <f t="shared" si="15"/>
        <v>0</v>
      </c>
      <c r="H241" s="148"/>
      <c r="I241" s="148">
        <f t="shared" si="16"/>
        <v>0</v>
      </c>
      <c r="J241" s="148">
        <f t="shared" si="17"/>
        <v>0</v>
      </c>
      <c r="K241" s="35"/>
    </row>
    <row r="242" spans="1:11" s="20" customFormat="1" ht="21" customHeight="1">
      <c r="A242" s="18"/>
      <c r="B242" s="18" t="s">
        <v>158</v>
      </c>
      <c r="C242" s="19" t="s">
        <v>217</v>
      </c>
      <c r="D242" s="344">
        <v>1</v>
      </c>
      <c r="E242" s="18" t="s">
        <v>13</v>
      </c>
      <c r="F242" s="148"/>
      <c r="G242" s="148">
        <f t="shared" si="15"/>
        <v>0</v>
      </c>
      <c r="H242" s="148"/>
      <c r="I242" s="148">
        <f t="shared" si="16"/>
        <v>0</v>
      </c>
      <c r="J242" s="148">
        <f t="shared" si="17"/>
        <v>0</v>
      </c>
      <c r="K242" s="35"/>
    </row>
    <row r="243" spans="1:11" s="20" customFormat="1" ht="21" customHeight="1">
      <c r="A243" s="18"/>
      <c r="B243" s="277" t="s">
        <v>159</v>
      </c>
      <c r="C243" s="19" t="s">
        <v>213</v>
      </c>
      <c r="D243" s="344">
        <v>1</v>
      </c>
      <c r="E243" s="18" t="s">
        <v>13</v>
      </c>
      <c r="F243" s="148"/>
      <c r="G243" s="148">
        <f t="shared" si="15"/>
        <v>0</v>
      </c>
      <c r="H243" s="148"/>
      <c r="I243" s="148">
        <f t="shared" si="16"/>
        <v>0</v>
      </c>
      <c r="J243" s="148">
        <f t="shared" si="17"/>
        <v>0</v>
      </c>
      <c r="K243" s="35"/>
    </row>
    <row r="244" spans="1:11" s="20" customFormat="1" ht="21" customHeight="1">
      <c r="A244" s="18"/>
      <c r="B244" s="277" t="s">
        <v>160</v>
      </c>
      <c r="C244" s="19" t="s">
        <v>218</v>
      </c>
      <c r="D244" s="344">
        <v>1</v>
      </c>
      <c r="E244" s="18" t="s">
        <v>13</v>
      </c>
      <c r="F244" s="148"/>
      <c r="G244" s="148">
        <f t="shared" si="15"/>
        <v>0</v>
      </c>
      <c r="H244" s="148"/>
      <c r="I244" s="148">
        <f t="shared" si="16"/>
        <v>0</v>
      </c>
      <c r="J244" s="148">
        <f t="shared" si="17"/>
        <v>0</v>
      </c>
      <c r="K244" s="35"/>
    </row>
    <row r="245" spans="1:11" s="20" customFormat="1" ht="21" customHeight="1">
      <c r="A245" s="18"/>
      <c r="B245" s="277" t="s">
        <v>161</v>
      </c>
      <c r="C245" s="19" t="s">
        <v>210</v>
      </c>
      <c r="D245" s="344">
        <v>1</v>
      </c>
      <c r="E245" s="18" t="s">
        <v>13</v>
      </c>
      <c r="F245" s="148"/>
      <c r="G245" s="148">
        <f t="shared" si="15"/>
        <v>0</v>
      </c>
      <c r="H245" s="148"/>
      <c r="I245" s="148">
        <f t="shared" si="16"/>
        <v>0</v>
      </c>
      <c r="J245" s="148">
        <f t="shared" si="17"/>
        <v>0</v>
      </c>
      <c r="K245" s="35"/>
    </row>
    <row r="246" spans="1:11" s="20" customFormat="1" ht="21" customHeight="1">
      <c r="A246" s="18"/>
      <c r="B246" s="277"/>
      <c r="C246" s="19"/>
      <c r="D246" s="344"/>
      <c r="E246" s="18"/>
      <c r="F246" s="148"/>
      <c r="G246" s="148">
        <f t="shared" si="15"/>
        <v>0</v>
      </c>
      <c r="H246" s="148"/>
      <c r="I246" s="148">
        <f t="shared" si="16"/>
        <v>0</v>
      </c>
      <c r="J246" s="148">
        <f t="shared" si="17"/>
        <v>0</v>
      </c>
      <c r="K246" s="35"/>
    </row>
    <row r="247" spans="1:11" s="20" customFormat="1" ht="21" customHeight="1">
      <c r="A247" s="18"/>
      <c r="B247" s="277">
        <v>3.9</v>
      </c>
      <c r="C247" s="347" t="s">
        <v>162</v>
      </c>
      <c r="D247" s="344"/>
      <c r="E247" s="18"/>
      <c r="F247" s="148"/>
      <c r="G247" s="148">
        <f t="shared" si="15"/>
        <v>0</v>
      </c>
      <c r="H247" s="148"/>
      <c r="I247" s="148">
        <f t="shared" si="16"/>
        <v>0</v>
      </c>
      <c r="J247" s="148">
        <f t="shared" si="17"/>
        <v>0</v>
      </c>
      <c r="K247" s="35"/>
    </row>
    <row r="248" spans="1:11" s="20" customFormat="1" ht="21" customHeight="1">
      <c r="A248" s="18"/>
      <c r="B248" s="277" t="s">
        <v>163</v>
      </c>
      <c r="C248" s="19" t="s">
        <v>219</v>
      </c>
      <c r="D248" s="344">
        <v>2</v>
      </c>
      <c r="E248" s="18" t="s">
        <v>13</v>
      </c>
      <c r="F248" s="148"/>
      <c r="G248" s="148">
        <f t="shared" si="15"/>
        <v>0</v>
      </c>
      <c r="H248" s="148"/>
      <c r="I248" s="148">
        <f t="shared" si="16"/>
        <v>0</v>
      </c>
      <c r="J248" s="148">
        <f t="shared" si="17"/>
        <v>0</v>
      </c>
      <c r="K248" s="35"/>
    </row>
    <row r="249" spans="1:11" s="20" customFormat="1" ht="21" customHeight="1">
      <c r="A249" s="18"/>
      <c r="B249" s="277" t="s">
        <v>164</v>
      </c>
      <c r="C249" s="19" t="s">
        <v>219</v>
      </c>
      <c r="D249" s="344">
        <v>3</v>
      </c>
      <c r="E249" s="18" t="s">
        <v>13</v>
      </c>
      <c r="F249" s="148"/>
      <c r="G249" s="148">
        <f t="shared" si="15"/>
        <v>0</v>
      </c>
      <c r="H249" s="148"/>
      <c r="I249" s="148">
        <f t="shared" si="16"/>
        <v>0</v>
      </c>
      <c r="J249" s="148">
        <f t="shared" si="17"/>
        <v>0</v>
      </c>
      <c r="K249" s="35"/>
    </row>
    <row r="250" spans="1:11" s="20" customFormat="1" ht="21" customHeight="1">
      <c r="A250" s="18"/>
      <c r="B250" s="277" t="s">
        <v>165</v>
      </c>
      <c r="C250" s="19" t="s">
        <v>219</v>
      </c>
      <c r="D250" s="344">
        <v>1</v>
      </c>
      <c r="E250" s="18" t="s">
        <v>13</v>
      </c>
      <c r="F250" s="148"/>
      <c r="G250" s="148">
        <f t="shared" si="15"/>
        <v>0</v>
      </c>
      <c r="H250" s="148"/>
      <c r="I250" s="148">
        <f t="shared" si="16"/>
        <v>0</v>
      </c>
      <c r="J250" s="148">
        <f t="shared" si="17"/>
        <v>0</v>
      </c>
      <c r="K250" s="35"/>
    </row>
    <row r="251" spans="1:11" s="20" customFormat="1" ht="21" customHeight="1">
      <c r="A251" s="18"/>
      <c r="B251" s="277" t="s">
        <v>166</v>
      </c>
      <c r="C251" s="19" t="s">
        <v>219</v>
      </c>
      <c r="D251" s="344">
        <v>1</v>
      </c>
      <c r="E251" s="18" t="s">
        <v>13</v>
      </c>
      <c r="F251" s="148"/>
      <c r="G251" s="148">
        <f t="shared" si="15"/>
        <v>0</v>
      </c>
      <c r="H251" s="148"/>
      <c r="I251" s="148">
        <f t="shared" si="16"/>
        <v>0</v>
      </c>
      <c r="J251" s="148">
        <f t="shared" si="17"/>
        <v>0</v>
      </c>
      <c r="K251" s="35"/>
    </row>
    <row r="252" spans="1:11" s="20" customFormat="1" ht="21" customHeight="1">
      <c r="A252" s="18"/>
      <c r="B252" s="277" t="s">
        <v>167</v>
      </c>
      <c r="C252" s="19" t="s">
        <v>220</v>
      </c>
      <c r="D252" s="344">
        <v>1</v>
      </c>
      <c r="E252" s="18" t="s">
        <v>13</v>
      </c>
      <c r="F252" s="148"/>
      <c r="G252" s="148">
        <f t="shared" si="15"/>
        <v>0</v>
      </c>
      <c r="H252" s="148"/>
      <c r="I252" s="148">
        <f t="shared" si="16"/>
        <v>0</v>
      </c>
      <c r="J252" s="148">
        <f t="shared" si="17"/>
        <v>0</v>
      </c>
      <c r="K252" s="35"/>
    </row>
    <row r="253" spans="1:11" s="20" customFormat="1" ht="21" customHeight="1">
      <c r="A253" s="18"/>
      <c r="B253" s="277" t="s">
        <v>168</v>
      </c>
      <c r="C253" s="170" t="s">
        <v>219</v>
      </c>
      <c r="D253" s="169">
        <v>1</v>
      </c>
      <c r="E253" s="139" t="s">
        <v>13</v>
      </c>
      <c r="F253" s="148"/>
      <c r="G253" s="148">
        <f t="shared" si="15"/>
        <v>0</v>
      </c>
      <c r="H253" s="148"/>
      <c r="I253" s="148">
        <f t="shared" si="16"/>
        <v>0</v>
      </c>
      <c r="J253" s="148">
        <f t="shared" si="17"/>
        <v>0</v>
      </c>
      <c r="K253" s="171"/>
    </row>
    <row r="254" spans="1:11" s="20" customFormat="1" ht="21" customHeight="1">
      <c r="A254" s="18"/>
      <c r="B254" s="277" t="s">
        <v>169</v>
      </c>
      <c r="C254" s="170" t="s">
        <v>221</v>
      </c>
      <c r="D254" s="169">
        <v>2</v>
      </c>
      <c r="E254" s="139" t="s">
        <v>13</v>
      </c>
      <c r="F254" s="148"/>
      <c r="G254" s="148">
        <f t="shared" si="15"/>
        <v>0</v>
      </c>
      <c r="H254" s="148"/>
      <c r="I254" s="148">
        <f t="shared" si="16"/>
        <v>0</v>
      </c>
      <c r="J254" s="148">
        <f t="shared" si="17"/>
        <v>0</v>
      </c>
      <c r="K254" s="171"/>
    </row>
    <row r="255" spans="1:11" s="20" customFormat="1" ht="21" customHeight="1">
      <c r="A255" s="18"/>
      <c r="B255" s="277" t="s">
        <v>170</v>
      </c>
      <c r="C255" s="170" t="s">
        <v>220</v>
      </c>
      <c r="D255" s="169">
        <v>1</v>
      </c>
      <c r="E255" s="139" t="s">
        <v>13</v>
      </c>
      <c r="F255" s="148"/>
      <c r="G255" s="148">
        <f t="shared" si="15"/>
        <v>0</v>
      </c>
      <c r="H255" s="148"/>
      <c r="I255" s="148">
        <f t="shared" si="16"/>
        <v>0</v>
      </c>
      <c r="J255" s="148">
        <f t="shared" si="17"/>
        <v>0</v>
      </c>
      <c r="K255" s="171"/>
    </row>
    <row r="256" spans="1:11" s="20" customFormat="1" ht="21" customHeight="1">
      <c r="A256" s="18"/>
      <c r="B256" s="277" t="s">
        <v>171</v>
      </c>
      <c r="C256" s="170" t="s">
        <v>219</v>
      </c>
      <c r="D256" s="169">
        <v>1</v>
      </c>
      <c r="E256" s="139" t="s">
        <v>13</v>
      </c>
      <c r="F256" s="148"/>
      <c r="G256" s="148">
        <f t="shared" si="15"/>
        <v>0</v>
      </c>
      <c r="H256" s="148"/>
      <c r="I256" s="148">
        <f t="shared" si="16"/>
        <v>0</v>
      </c>
      <c r="J256" s="148">
        <f t="shared" si="17"/>
        <v>0</v>
      </c>
      <c r="K256" s="171"/>
    </row>
    <row r="257" spans="1:11" s="20" customFormat="1" ht="21" customHeight="1">
      <c r="A257" s="18"/>
      <c r="B257" s="277" t="s">
        <v>172</v>
      </c>
      <c r="C257" s="170" t="s">
        <v>219</v>
      </c>
      <c r="D257" s="169">
        <v>1</v>
      </c>
      <c r="E257" s="139" t="s">
        <v>13</v>
      </c>
      <c r="F257" s="148"/>
      <c r="G257" s="148">
        <f t="shared" si="15"/>
        <v>0</v>
      </c>
      <c r="H257" s="148"/>
      <c r="I257" s="148">
        <f t="shared" si="16"/>
        <v>0</v>
      </c>
      <c r="J257" s="148">
        <f t="shared" si="17"/>
        <v>0</v>
      </c>
      <c r="K257" s="171"/>
    </row>
    <row r="258" spans="1:11" s="20" customFormat="1" ht="21" customHeight="1">
      <c r="A258" s="18"/>
      <c r="B258" s="277" t="s">
        <v>173</v>
      </c>
      <c r="C258" s="170" t="s">
        <v>220</v>
      </c>
      <c r="D258" s="169">
        <v>34</v>
      </c>
      <c r="E258" s="139" t="s">
        <v>13</v>
      </c>
      <c r="F258" s="148"/>
      <c r="G258" s="148">
        <f t="shared" si="15"/>
        <v>0</v>
      </c>
      <c r="H258" s="148"/>
      <c r="I258" s="148">
        <f t="shared" si="16"/>
        <v>0</v>
      </c>
      <c r="J258" s="148">
        <f t="shared" si="17"/>
        <v>0</v>
      </c>
      <c r="K258" s="171"/>
    </row>
    <row r="259" spans="1:11" s="20" customFormat="1" ht="21" customHeight="1">
      <c r="A259" s="18"/>
      <c r="B259" s="277" t="s">
        <v>174</v>
      </c>
      <c r="C259" s="170" t="s">
        <v>220</v>
      </c>
      <c r="D259" s="169">
        <v>2</v>
      </c>
      <c r="E259" s="139" t="s">
        <v>13</v>
      </c>
      <c r="F259" s="148"/>
      <c r="G259" s="148">
        <f t="shared" si="15"/>
        <v>0</v>
      </c>
      <c r="H259" s="148"/>
      <c r="I259" s="148">
        <f t="shared" si="16"/>
        <v>0</v>
      </c>
      <c r="J259" s="148">
        <f t="shared" si="17"/>
        <v>0</v>
      </c>
      <c r="K259" s="171"/>
    </row>
    <row r="260" spans="1:11" s="20" customFormat="1" ht="21" customHeight="1">
      <c r="A260" s="18"/>
      <c r="B260" s="277" t="s">
        <v>175</v>
      </c>
      <c r="C260" s="170" t="s">
        <v>220</v>
      </c>
      <c r="D260" s="169">
        <v>1</v>
      </c>
      <c r="E260" s="139" t="s">
        <v>13</v>
      </c>
      <c r="F260" s="148"/>
      <c r="G260" s="148">
        <f t="shared" si="15"/>
        <v>0</v>
      </c>
      <c r="H260" s="148"/>
      <c r="I260" s="148">
        <f t="shared" si="16"/>
        <v>0</v>
      </c>
      <c r="J260" s="148">
        <f t="shared" si="17"/>
        <v>0</v>
      </c>
      <c r="K260" s="171"/>
    </row>
    <row r="261" spans="1:11" s="20" customFormat="1" ht="21" customHeight="1">
      <c r="A261" s="18"/>
      <c r="B261" s="277" t="s">
        <v>176</v>
      </c>
      <c r="C261" s="170" t="s">
        <v>222</v>
      </c>
      <c r="D261" s="169">
        <v>3</v>
      </c>
      <c r="E261" s="139" t="s">
        <v>13</v>
      </c>
      <c r="F261" s="148"/>
      <c r="G261" s="148">
        <f t="shared" si="15"/>
        <v>0</v>
      </c>
      <c r="H261" s="148"/>
      <c r="I261" s="148">
        <f t="shared" si="16"/>
        <v>0</v>
      </c>
      <c r="J261" s="148">
        <f t="shared" si="17"/>
        <v>0</v>
      </c>
      <c r="K261" s="171"/>
    </row>
    <row r="262" spans="1:11" s="20" customFormat="1" ht="21" customHeight="1">
      <c r="A262" s="18"/>
      <c r="B262" s="277" t="s">
        <v>177</v>
      </c>
      <c r="C262" s="170" t="s">
        <v>219</v>
      </c>
      <c r="D262" s="169">
        <v>4</v>
      </c>
      <c r="E262" s="139" t="s">
        <v>13</v>
      </c>
      <c r="F262" s="148"/>
      <c r="G262" s="148">
        <f t="shared" si="15"/>
        <v>0</v>
      </c>
      <c r="H262" s="148"/>
      <c r="I262" s="148">
        <f t="shared" si="16"/>
        <v>0</v>
      </c>
      <c r="J262" s="148">
        <f t="shared" si="17"/>
        <v>0</v>
      </c>
      <c r="K262" s="171"/>
    </row>
    <row r="263" spans="1:11" s="20" customFormat="1" ht="21" customHeight="1">
      <c r="A263" s="18"/>
      <c r="B263" s="277" t="s">
        <v>178</v>
      </c>
      <c r="C263" s="170" t="s">
        <v>219</v>
      </c>
      <c r="D263" s="169">
        <v>3</v>
      </c>
      <c r="E263" s="139" t="s">
        <v>13</v>
      </c>
      <c r="F263" s="148"/>
      <c r="G263" s="148">
        <f t="shared" si="15"/>
        <v>0</v>
      </c>
      <c r="H263" s="148"/>
      <c r="I263" s="148">
        <f t="shared" si="16"/>
        <v>0</v>
      </c>
      <c r="J263" s="148">
        <f t="shared" si="17"/>
        <v>0</v>
      </c>
      <c r="K263" s="171"/>
    </row>
    <row r="264" spans="1:11" s="20" customFormat="1" ht="21" customHeight="1">
      <c r="A264" s="18"/>
      <c r="B264" s="277" t="s">
        <v>179</v>
      </c>
      <c r="C264" s="170" t="s">
        <v>222</v>
      </c>
      <c r="D264" s="169">
        <v>6</v>
      </c>
      <c r="E264" s="139" t="s">
        <v>13</v>
      </c>
      <c r="F264" s="148"/>
      <c r="G264" s="148">
        <f t="shared" si="15"/>
        <v>0</v>
      </c>
      <c r="H264" s="148"/>
      <c r="I264" s="148">
        <f t="shared" si="16"/>
        <v>0</v>
      </c>
      <c r="J264" s="148">
        <f t="shared" si="17"/>
        <v>0</v>
      </c>
      <c r="K264" s="171"/>
    </row>
    <row r="265" spans="1:11" s="20" customFormat="1" ht="21" customHeight="1">
      <c r="A265" s="18"/>
      <c r="B265" s="277" t="s">
        <v>180</v>
      </c>
      <c r="C265" s="170" t="s">
        <v>220</v>
      </c>
      <c r="D265" s="169">
        <v>6</v>
      </c>
      <c r="E265" s="139" t="s">
        <v>13</v>
      </c>
      <c r="F265" s="148"/>
      <c r="G265" s="148">
        <f t="shared" si="15"/>
        <v>0</v>
      </c>
      <c r="H265" s="148"/>
      <c r="I265" s="148">
        <f t="shared" si="16"/>
        <v>0</v>
      </c>
      <c r="J265" s="148">
        <f t="shared" si="17"/>
        <v>0</v>
      </c>
      <c r="K265" s="171"/>
    </row>
    <row r="266" spans="1:11" s="20" customFormat="1" ht="21" customHeight="1">
      <c r="A266" s="18"/>
      <c r="B266" s="277" t="s">
        <v>181</v>
      </c>
      <c r="C266" s="170" t="s">
        <v>221</v>
      </c>
      <c r="D266" s="169">
        <v>7</v>
      </c>
      <c r="E266" s="139" t="s">
        <v>13</v>
      </c>
      <c r="F266" s="148"/>
      <c r="G266" s="148">
        <f t="shared" si="15"/>
        <v>0</v>
      </c>
      <c r="H266" s="148"/>
      <c r="I266" s="148">
        <f t="shared" si="16"/>
        <v>0</v>
      </c>
      <c r="J266" s="148">
        <f t="shared" si="17"/>
        <v>0</v>
      </c>
      <c r="K266" s="171"/>
    </row>
    <row r="267" spans="1:11" s="20" customFormat="1" ht="21" customHeight="1">
      <c r="A267" s="18"/>
      <c r="B267" s="277" t="s">
        <v>182</v>
      </c>
      <c r="C267" s="170" t="s">
        <v>219</v>
      </c>
      <c r="D267" s="169">
        <v>1</v>
      </c>
      <c r="E267" s="139" t="s">
        <v>13</v>
      </c>
      <c r="F267" s="148"/>
      <c r="G267" s="148">
        <f t="shared" si="15"/>
        <v>0</v>
      </c>
      <c r="H267" s="148"/>
      <c r="I267" s="148">
        <f t="shared" si="16"/>
        <v>0</v>
      </c>
      <c r="J267" s="148">
        <f t="shared" si="17"/>
        <v>0</v>
      </c>
      <c r="K267" s="171"/>
    </row>
    <row r="268" spans="1:11" s="20" customFormat="1" ht="21" customHeight="1">
      <c r="A268" s="18"/>
      <c r="B268" s="277" t="s">
        <v>183</v>
      </c>
      <c r="C268" s="170" t="s">
        <v>219</v>
      </c>
      <c r="D268" s="169">
        <v>1</v>
      </c>
      <c r="E268" s="139" t="s">
        <v>13</v>
      </c>
      <c r="F268" s="148"/>
      <c r="G268" s="148">
        <f t="shared" si="15"/>
        <v>0</v>
      </c>
      <c r="H268" s="148"/>
      <c r="I268" s="148">
        <f t="shared" si="16"/>
        <v>0</v>
      </c>
      <c r="J268" s="148">
        <f t="shared" si="17"/>
        <v>0</v>
      </c>
      <c r="K268" s="171"/>
    </row>
    <row r="269" spans="1:11" s="20" customFormat="1" ht="21" customHeight="1">
      <c r="A269" s="18"/>
      <c r="B269" s="277" t="s">
        <v>184</v>
      </c>
      <c r="C269" s="170" t="s">
        <v>219</v>
      </c>
      <c r="D269" s="169">
        <v>3</v>
      </c>
      <c r="E269" s="139" t="s">
        <v>13</v>
      </c>
      <c r="F269" s="148"/>
      <c r="G269" s="148">
        <f t="shared" si="15"/>
        <v>0</v>
      </c>
      <c r="H269" s="148"/>
      <c r="I269" s="148">
        <f t="shared" si="16"/>
        <v>0</v>
      </c>
      <c r="J269" s="148">
        <f t="shared" si="17"/>
        <v>0</v>
      </c>
      <c r="K269" s="171"/>
    </row>
    <row r="270" spans="1:11" s="20" customFormat="1" ht="21" customHeight="1">
      <c r="A270" s="18"/>
      <c r="B270" s="277" t="s">
        <v>185</v>
      </c>
      <c r="C270" s="170" t="s">
        <v>219</v>
      </c>
      <c r="D270" s="169">
        <v>3</v>
      </c>
      <c r="E270" s="139" t="s">
        <v>13</v>
      </c>
      <c r="F270" s="148"/>
      <c r="G270" s="148">
        <f t="shared" si="15"/>
        <v>0</v>
      </c>
      <c r="H270" s="148"/>
      <c r="I270" s="148">
        <f t="shared" si="16"/>
        <v>0</v>
      </c>
      <c r="J270" s="148">
        <f t="shared" si="17"/>
        <v>0</v>
      </c>
      <c r="K270" s="171"/>
    </row>
    <row r="271" spans="1:11" s="20" customFormat="1" ht="21" customHeight="1">
      <c r="A271" s="18"/>
      <c r="B271" s="277" t="s">
        <v>186</v>
      </c>
      <c r="C271" s="170" t="s">
        <v>219</v>
      </c>
      <c r="D271" s="169">
        <v>5</v>
      </c>
      <c r="E271" s="139" t="s">
        <v>13</v>
      </c>
      <c r="F271" s="148"/>
      <c r="G271" s="148">
        <f t="shared" si="15"/>
        <v>0</v>
      </c>
      <c r="H271" s="148"/>
      <c r="I271" s="148">
        <f t="shared" si="16"/>
        <v>0</v>
      </c>
      <c r="J271" s="148">
        <f t="shared" si="17"/>
        <v>0</v>
      </c>
      <c r="K271" s="171"/>
    </row>
    <row r="272" spans="1:11" s="20" customFormat="1" ht="21" customHeight="1">
      <c r="A272" s="18"/>
      <c r="B272" s="277" t="s">
        <v>187</v>
      </c>
      <c r="C272" s="170" t="s">
        <v>223</v>
      </c>
      <c r="D272" s="169">
        <v>9</v>
      </c>
      <c r="E272" s="139" t="s">
        <v>13</v>
      </c>
      <c r="F272" s="148"/>
      <c r="G272" s="148">
        <f t="shared" si="15"/>
        <v>0</v>
      </c>
      <c r="H272" s="148"/>
      <c r="I272" s="148">
        <f t="shared" si="16"/>
        <v>0</v>
      </c>
      <c r="J272" s="148">
        <f t="shared" si="17"/>
        <v>0</v>
      </c>
      <c r="K272" s="171"/>
    </row>
    <row r="273" spans="1:11" s="20" customFormat="1" ht="21" customHeight="1">
      <c r="A273" s="18"/>
      <c r="B273" s="277" t="s">
        <v>188</v>
      </c>
      <c r="C273" s="170" t="s">
        <v>219</v>
      </c>
      <c r="D273" s="169">
        <v>4</v>
      </c>
      <c r="E273" s="139" t="s">
        <v>13</v>
      </c>
      <c r="F273" s="148"/>
      <c r="G273" s="148">
        <f t="shared" si="15"/>
        <v>0</v>
      </c>
      <c r="H273" s="148"/>
      <c r="I273" s="148">
        <f t="shared" si="16"/>
        <v>0</v>
      </c>
      <c r="J273" s="148">
        <f t="shared" si="17"/>
        <v>0</v>
      </c>
      <c r="K273" s="171"/>
    </row>
    <row r="274" spans="1:11" s="20" customFormat="1" ht="21" customHeight="1">
      <c r="A274" s="18"/>
      <c r="B274" s="277" t="s">
        <v>189</v>
      </c>
      <c r="C274" s="170" t="s">
        <v>219</v>
      </c>
      <c r="D274" s="169">
        <v>1</v>
      </c>
      <c r="E274" s="139" t="s">
        <v>13</v>
      </c>
      <c r="F274" s="148"/>
      <c r="G274" s="148">
        <f t="shared" si="15"/>
        <v>0</v>
      </c>
      <c r="H274" s="148"/>
      <c r="I274" s="148">
        <f t="shared" si="16"/>
        <v>0</v>
      </c>
      <c r="J274" s="148">
        <f t="shared" si="17"/>
        <v>0</v>
      </c>
      <c r="K274" s="171"/>
    </row>
    <row r="275" spans="1:11" s="20" customFormat="1" ht="21" customHeight="1">
      <c r="A275" s="18"/>
      <c r="B275" s="277" t="s">
        <v>190</v>
      </c>
      <c r="C275" s="170" t="s">
        <v>219</v>
      </c>
      <c r="D275" s="169">
        <v>1</v>
      </c>
      <c r="E275" s="139" t="s">
        <v>13</v>
      </c>
      <c r="F275" s="148"/>
      <c r="G275" s="148">
        <f t="shared" si="15"/>
        <v>0</v>
      </c>
      <c r="H275" s="148"/>
      <c r="I275" s="148">
        <f t="shared" si="16"/>
        <v>0</v>
      </c>
      <c r="J275" s="148">
        <f t="shared" si="17"/>
        <v>0</v>
      </c>
      <c r="K275" s="171"/>
    </row>
    <row r="276" spans="1:11" s="20" customFormat="1" ht="20.100000000000001" customHeight="1">
      <c r="A276" s="18"/>
      <c r="B276" s="277" t="s">
        <v>191</v>
      </c>
      <c r="C276" s="170" t="s">
        <v>219</v>
      </c>
      <c r="D276" s="169">
        <v>8</v>
      </c>
      <c r="E276" s="139" t="s">
        <v>13</v>
      </c>
      <c r="F276" s="148"/>
      <c r="G276" s="148">
        <f t="shared" ref="G276:G339" si="18">D276*F276</f>
        <v>0</v>
      </c>
      <c r="H276" s="148"/>
      <c r="I276" s="148">
        <f t="shared" ref="I276:I339" si="19">H276*D276</f>
        <v>0</v>
      </c>
      <c r="J276" s="148">
        <f t="shared" ref="J276:J339" si="20">I276+G276</f>
        <v>0</v>
      </c>
      <c r="K276" s="171"/>
    </row>
    <row r="277" spans="1:11" s="20" customFormat="1" ht="20.100000000000001" customHeight="1">
      <c r="A277" s="18"/>
      <c r="B277" s="277" t="s">
        <v>192</v>
      </c>
      <c r="C277" s="170" t="s">
        <v>224</v>
      </c>
      <c r="D277" s="169">
        <v>3</v>
      </c>
      <c r="E277" s="139" t="s">
        <v>13</v>
      </c>
      <c r="F277" s="148"/>
      <c r="G277" s="148">
        <f t="shared" si="18"/>
        <v>0</v>
      </c>
      <c r="H277" s="148"/>
      <c r="I277" s="148">
        <f t="shared" si="19"/>
        <v>0</v>
      </c>
      <c r="J277" s="148">
        <f t="shared" si="20"/>
        <v>0</v>
      </c>
      <c r="K277" s="171"/>
    </row>
    <row r="278" spans="1:11" s="20" customFormat="1" ht="20.100000000000001" customHeight="1">
      <c r="A278" s="18"/>
      <c r="B278" s="277" t="s">
        <v>193</v>
      </c>
      <c r="C278" s="170" t="s">
        <v>219</v>
      </c>
      <c r="D278" s="169">
        <v>2</v>
      </c>
      <c r="E278" s="139" t="s">
        <v>13</v>
      </c>
      <c r="F278" s="148"/>
      <c r="G278" s="148">
        <f t="shared" si="18"/>
        <v>0</v>
      </c>
      <c r="H278" s="148"/>
      <c r="I278" s="148">
        <f t="shared" si="19"/>
        <v>0</v>
      </c>
      <c r="J278" s="148">
        <f t="shared" si="20"/>
        <v>0</v>
      </c>
      <c r="K278" s="171"/>
    </row>
    <row r="279" spans="1:11" s="20" customFormat="1" ht="20.100000000000001" customHeight="1">
      <c r="A279" s="18"/>
      <c r="B279" s="277"/>
      <c r="C279" s="170"/>
      <c r="D279" s="169"/>
      <c r="E279" s="139"/>
      <c r="F279" s="148"/>
      <c r="G279" s="148">
        <f t="shared" si="18"/>
        <v>0</v>
      </c>
      <c r="H279" s="148"/>
      <c r="I279" s="148">
        <f t="shared" si="19"/>
        <v>0</v>
      </c>
      <c r="J279" s="148">
        <f t="shared" si="20"/>
        <v>0</v>
      </c>
      <c r="K279" s="171"/>
    </row>
    <row r="280" spans="1:11" s="40" customFormat="1" ht="20.100000000000001" customHeight="1">
      <c r="A280" s="51"/>
      <c r="B280" s="277">
        <v>3.1</v>
      </c>
      <c r="C280" s="217" t="s">
        <v>267</v>
      </c>
      <c r="D280" s="348"/>
      <c r="E280" s="227"/>
      <c r="F280" s="148"/>
      <c r="G280" s="148">
        <f t="shared" si="18"/>
        <v>0</v>
      </c>
      <c r="H280" s="148"/>
      <c r="I280" s="148">
        <f t="shared" si="19"/>
        <v>0</v>
      </c>
      <c r="J280" s="148">
        <f t="shared" si="20"/>
        <v>0</v>
      </c>
      <c r="K280" s="171"/>
    </row>
    <row r="281" spans="1:11" s="20" customFormat="1" ht="20.100000000000001" customHeight="1">
      <c r="A281" s="18"/>
      <c r="B281" s="277" t="s">
        <v>23</v>
      </c>
      <c r="C281" s="170" t="s">
        <v>653</v>
      </c>
      <c r="D281" s="169">
        <v>1</v>
      </c>
      <c r="E281" s="139" t="s">
        <v>14</v>
      </c>
      <c r="F281" s="148"/>
      <c r="G281" s="148">
        <f t="shared" si="18"/>
        <v>0</v>
      </c>
      <c r="H281" s="148"/>
      <c r="I281" s="148">
        <f t="shared" si="19"/>
        <v>0</v>
      </c>
      <c r="J281" s="148">
        <f t="shared" si="20"/>
        <v>0</v>
      </c>
      <c r="K281" s="171"/>
    </row>
    <row r="282" spans="1:11" s="20" customFormat="1" ht="20.100000000000001" customHeight="1">
      <c r="A282" s="18"/>
      <c r="B282" s="277" t="s">
        <v>23</v>
      </c>
      <c r="C282" s="170" t="s">
        <v>655</v>
      </c>
      <c r="D282" s="169">
        <v>1</v>
      </c>
      <c r="E282" s="139" t="s">
        <v>14</v>
      </c>
      <c r="F282" s="148"/>
      <c r="G282" s="148">
        <f t="shared" si="18"/>
        <v>0</v>
      </c>
      <c r="H282" s="148"/>
      <c r="I282" s="148">
        <f t="shared" si="19"/>
        <v>0</v>
      </c>
      <c r="J282" s="148">
        <f t="shared" si="20"/>
        <v>0</v>
      </c>
      <c r="K282" s="171"/>
    </row>
    <row r="283" spans="1:11" s="20" customFormat="1" ht="20.100000000000001" customHeight="1">
      <c r="A283" s="18"/>
      <c r="B283" s="277" t="s">
        <v>250</v>
      </c>
      <c r="C283" s="170" t="s">
        <v>654</v>
      </c>
      <c r="D283" s="169">
        <v>1</v>
      </c>
      <c r="E283" s="139" t="s">
        <v>14</v>
      </c>
      <c r="F283" s="148"/>
      <c r="G283" s="148">
        <f t="shared" si="18"/>
        <v>0</v>
      </c>
      <c r="H283" s="148"/>
      <c r="I283" s="148">
        <f t="shared" si="19"/>
        <v>0</v>
      </c>
      <c r="J283" s="148">
        <f t="shared" si="20"/>
        <v>0</v>
      </c>
      <c r="K283" s="171"/>
    </row>
    <row r="284" spans="1:11" s="20" customFormat="1" ht="20.100000000000001" customHeight="1">
      <c r="A284" s="18"/>
      <c r="B284" s="277"/>
      <c r="C284" s="170"/>
      <c r="D284" s="169"/>
      <c r="E284" s="139"/>
      <c r="F284" s="148"/>
      <c r="G284" s="148">
        <f t="shared" si="18"/>
        <v>0</v>
      </c>
      <c r="H284" s="148"/>
      <c r="I284" s="148">
        <f t="shared" si="19"/>
        <v>0</v>
      </c>
      <c r="J284" s="148">
        <f t="shared" si="20"/>
        <v>0</v>
      </c>
      <c r="K284" s="171"/>
    </row>
    <row r="285" spans="1:11" s="40" customFormat="1" ht="21" customHeight="1">
      <c r="A285" s="51"/>
      <c r="B285" s="277">
        <v>3.11</v>
      </c>
      <c r="C285" s="217" t="s">
        <v>20</v>
      </c>
      <c r="D285" s="348"/>
      <c r="E285" s="227"/>
      <c r="F285" s="148"/>
      <c r="G285" s="148">
        <f t="shared" si="18"/>
        <v>0</v>
      </c>
      <c r="H285" s="148"/>
      <c r="I285" s="148">
        <f t="shared" si="19"/>
        <v>0</v>
      </c>
      <c r="J285" s="148">
        <f t="shared" si="20"/>
        <v>0</v>
      </c>
      <c r="K285" s="171"/>
    </row>
    <row r="286" spans="1:11" s="20" customFormat="1" ht="21" customHeight="1">
      <c r="A286" s="18"/>
      <c r="B286" s="277" t="s">
        <v>194</v>
      </c>
      <c r="C286" s="170" t="s">
        <v>202</v>
      </c>
      <c r="D286" s="169">
        <v>3</v>
      </c>
      <c r="E286" s="139" t="s">
        <v>13</v>
      </c>
      <c r="F286" s="148"/>
      <c r="G286" s="148">
        <f t="shared" si="18"/>
        <v>0</v>
      </c>
      <c r="H286" s="148"/>
      <c r="I286" s="148">
        <f t="shared" si="19"/>
        <v>0</v>
      </c>
      <c r="J286" s="148">
        <f t="shared" si="20"/>
        <v>0</v>
      </c>
      <c r="K286" s="171"/>
    </row>
    <row r="287" spans="1:11" s="20" customFormat="1" ht="21" customHeight="1">
      <c r="A287" s="18"/>
      <c r="B287" s="277" t="s">
        <v>195</v>
      </c>
      <c r="C287" s="170" t="s">
        <v>203</v>
      </c>
      <c r="D287" s="169">
        <v>6</v>
      </c>
      <c r="E287" s="139" t="s">
        <v>13</v>
      </c>
      <c r="F287" s="148"/>
      <c r="G287" s="148">
        <f t="shared" si="18"/>
        <v>0</v>
      </c>
      <c r="H287" s="148"/>
      <c r="I287" s="148">
        <f t="shared" si="19"/>
        <v>0</v>
      </c>
      <c r="J287" s="148">
        <f t="shared" si="20"/>
        <v>0</v>
      </c>
      <c r="K287" s="171"/>
    </row>
    <row r="288" spans="1:11" s="20" customFormat="1" ht="21" customHeight="1">
      <c r="A288" s="18"/>
      <c r="B288" s="277" t="s">
        <v>196</v>
      </c>
      <c r="C288" s="170" t="s">
        <v>204</v>
      </c>
      <c r="D288" s="169">
        <v>15</v>
      </c>
      <c r="E288" s="139" t="s">
        <v>13</v>
      </c>
      <c r="F288" s="148"/>
      <c r="G288" s="148">
        <f t="shared" si="18"/>
        <v>0</v>
      </c>
      <c r="H288" s="148"/>
      <c r="I288" s="148">
        <f t="shared" si="19"/>
        <v>0</v>
      </c>
      <c r="J288" s="148">
        <f t="shared" si="20"/>
        <v>0</v>
      </c>
      <c r="K288" s="171"/>
    </row>
    <row r="289" spans="1:12" s="20" customFormat="1" ht="21" customHeight="1">
      <c r="A289" s="18"/>
      <c r="B289" s="277" t="s">
        <v>197</v>
      </c>
      <c r="C289" s="170" t="s">
        <v>205</v>
      </c>
      <c r="D289" s="169">
        <v>9</v>
      </c>
      <c r="E289" s="139" t="s">
        <v>13</v>
      </c>
      <c r="F289" s="148"/>
      <c r="G289" s="148">
        <f t="shared" si="18"/>
        <v>0</v>
      </c>
      <c r="H289" s="148"/>
      <c r="I289" s="148">
        <f t="shared" si="19"/>
        <v>0</v>
      </c>
      <c r="J289" s="148">
        <f t="shared" si="20"/>
        <v>0</v>
      </c>
      <c r="K289" s="171"/>
    </row>
    <row r="290" spans="1:12" s="20" customFormat="1" ht="21" customHeight="1">
      <c r="A290" s="18"/>
      <c r="B290" s="277" t="s">
        <v>198</v>
      </c>
      <c r="C290" s="170" t="s">
        <v>206</v>
      </c>
      <c r="D290" s="169">
        <v>15</v>
      </c>
      <c r="E290" s="139" t="s">
        <v>13</v>
      </c>
      <c r="F290" s="148"/>
      <c r="G290" s="148">
        <f t="shared" si="18"/>
        <v>0</v>
      </c>
      <c r="H290" s="148"/>
      <c r="I290" s="148">
        <f t="shared" si="19"/>
        <v>0</v>
      </c>
      <c r="J290" s="148">
        <f t="shared" si="20"/>
        <v>0</v>
      </c>
      <c r="K290" s="171"/>
    </row>
    <row r="291" spans="1:12" s="20" customFormat="1" ht="21" customHeight="1">
      <c r="A291" s="18"/>
      <c r="B291" s="277" t="s">
        <v>26</v>
      </c>
      <c r="C291" s="170" t="s">
        <v>733</v>
      </c>
      <c r="D291" s="169">
        <v>9</v>
      </c>
      <c r="E291" s="139" t="s">
        <v>13</v>
      </c>
      <c r="F291" s="148"/>
      <c r="G291" s="148">
        <f t="shared" si="18"/>
        <v>0</v>
      </c>
      <c r="H291" s="148"/>
      <c r="I291" s="148">
        <f t="shared" si="19"/>
        <v>0</v>
      </c>
      <c r="J291" s="148">
        <f t="shared" si="20"/>
        <v>0</v>
      </c>
      <c r="K291" s="171"/>
    </row>
    <row r="292" spans="1:12" s="20" customFormat="1" ht="21" customHeight="1">
      <c r="A292" s="18"/>
      <c r="B292" s="277" t="s">
        <v>199</v>
      </c>
      <c r="C292" s="170" t="s">
        <v>207</v>
      </c>
      <c r="D292" s="169">
        <v>15</v>
      </c>
      <c r="E292" s="139" t="s">
        <v>13</v>
      </c>
      <c r="F292" s="148"/>
      <c r="G292" s="148">
        <f t="shared" si="18"/>
        <v>0</v>
      </c>
      <c r="H292" s="148"/>
      <c r="I292" s="148">
        <f t="shared" si="19"/>
        <v>0</v>
      </c>
      <c r="J292" s="148">
        <f t="shared" si="20"/>
        <v>0</v>
      </c>
      <c r="K292" s="171"/>
    </row>
    <row r="293" spans="1:12" s="20" customFormat="1" ht="21" customHeight="1">
      <c r="A293" s="18"/>
      <c r="B293" s="277" t="s">
        <v>200</v>
      </c>
      <c r="C293" s="170" t="s">
        <v>208</v>
      </c>
      <c r="D293" s="169">
        <v>12</v>
      </c>
      <c r="E293" s="139" t="s">
        <v>13</v>
      </c>
      <c r="F293" s="148"/>
      <c r="G293" s="148">
        <f t="shared" si="18"/>
        <v>0</v>
      </c>
      <c r="H293" s="148"/>
      <c r="I293" s="148">
        <f t="shared" si="19"/>
        <v>0</v>
      </c>
      <c r="J293" s="148">
        <f t="shared" si="20"/>
        <v>0</v>
      </c>
      <c r="K293" s="171"/>
    </row>
    <row r="294" spans="1:12" s="20" customFormat="1" ht="21" customHeight="1">
      <c r="A294" s="18"/>
      <c r="B294" s="277" t="s">
        <v>201</v>
      </c>
      <c r="C294" s="170" t="s">
        <v>209</v>
      </c>
      <c r="D294" s="169">
        <v>9</v>
      </c>
      <c r="E294" s="139" t="s">
        <v>13</v>
      </c>
      <c r="F294" s="148"/>
      <c r="G294" s="148">
        <f t="shared" si="18"/>
        <v>0</v>
      </c>
      <c r="H294" s="148"/>
      <c r="I294" s="148">
        <f t="shared" si="19"/>
        <v>0</v>
      </c>
      <c r="J294" s="148">
        <f t="shared" si="20"/>
        <v>0</v>
      </c>
      <c r="K294" s="171"/>
    </row>
    <row r="295" spans="1:12" s="128" customFormat="1" ht="21" customHeight="1">
      <c r="A295" s="139"/>
      <c r="B295" s="139" t="s">
        <v>23</v>
      </c>
      <c r="C295" s="170" t="s">
        <v>646</v>
      </c>
      <c r="D295" s="169">
        <v>1.3</v>
      </c>
      <c r="E295" s="212" t="s">
        <v>12</v>
      </c>
      <c r="F295" s="148"/>
      <c r="G295" s="148">
        <f t="shared" si="18"/>
        <v>0</v>
      </c>
      <c r="H295" s="148"/>
      <c r="I295" s="148">
        <f t="shared" si="19"/>
        <v>0</v>
      </c>
      <c r="J295" s="148">
        <f t="shared" si="20"/>
        <v>0</v>
      </c>
      <c r="K295" s="171"/>
    </row>
    <row r="296" spans="1:12" s="128" customFormat="1" ht="21" customHeight="1">
      <c r="A296" s="139"/>
      <c r="B296" s="139" t="s">
        <v>23</v>
      </c>
      <c r="C296" s="170" t="s">
        <v>647</v>
      </c>
      <c r="D296" s="169">
        <v>2.8</v>
      </c>
      <c r="E296" s="212" t="s">
        <v>12</v>
      </c>
      <c r="F296" s="148"/>
      <c r="G296" s="148">
        <f t="shared" si="18"/>
        <v>0</v>
      </c>
      <c r="H296" s="148"/>
      <c r="I296" s="148">
        <f t="shared" si="19"/>
        <v>0</v>
      </c>
      <c r="J296" s="148">
        <f t="shared" si="20"/>
        <v>0</v>
      </c>
      <c r="K296" s="171"/>
    </row>
    <row r="297" spans="1:12" s="128" customFormat="1" ht="21" customHeight="1">
      <c r="A297" s="139"/>
      <c r="B297" s="139" t="s">
        <v>23</v>
      </c>
      <c r="C297" s="170" t="s">
        <v>884</v>
      </c>
      <c r="D297" s="349">
        <v>1.8</v>
      </c>
      <c r="E297" s="350" t="s">
        <v>12</v>
      </c>
      <c r="F297" s="148"/>
      <c r="G297" s="148">
        <f t="shared" si="18"/>
        <v>0</v>
      </c>
      <c r="H297" s="148"/>
      <c r="I297" s="148">
        <f t="shared" si="19"/>
        <v>0</v>
      </c>
      <c r="J297" s="148">
        <f t="shared" si="20"/>
        <v>0</v>
      </c>
      <c r="K297" s="171"/>
    </row>
    <row r="298" spans="1:12" s="20" customFormat="1" ht="21" customHeight="1">
      <c r="A298" s="18"/>
      <c r="B298" s="277"/>
      <c r="C298" s="170"/>
      <c r="D298" s="169"/>
      <c r="E298" s="139"/>
      <c r="F298" s="148"/>
      <c r="G298" s="148">
        <f t="shared" si="18"/>
        <v>0</v>
      </c>
      <c r="H298" s="148"/>
      <c r="I298" s="148">
        <f t="shared" si="19"/>
        <v>0</v>
      </c>
      <c r="J298" s="148">
        <f t="shared" si="20"/>
        <v>0</v>
      </c>
      <c r="K298" s="171"/>
    </row>
    <row r="299" spans="1:12" s="40" customFormat="1" ht="21" customHeight="1" thickBot="1">
      <c r="A299" s="51"/>
      <c r="B299" s="277">
        <v>3.12</v>
      </c>
      <c r="C299" s="217" t="s">
        <v>493</v>
      </c>
      <c r="D299" s="348"/>
      <c r="E299" s="227"/>
      <c r="F299" s="148"/>
      <c r="G299" s="148">
        <f t="shared" si="18"/>
        <v>0</v>
      </c>
      <c r="H299" s="148"/>
      <c r="I299" s="148">
        <f t="shared" si="19"/>
        <v>0</v>
      </c>
      <c r="J299" s="148">
        <f t="shared" si="20"/>
        <v>0</v>
      </c>
      <c r="K299" s="171"/>
    </row>
    <row r="300" spans="1:12" s="20" customFormat="1" ht="20.100000000000001" customHeight="1">
      <c r="A300" s="18"/>
      <c r="B300" s="277" t="s">
        <v>851</v>
      </c>
      <c r="C300" s="170" t="s">
        <v>706</v>
      </c>
      <c r="D300" s="169">
        <v>1</v>
      </c>
      <c r="E300" s="139" t="s">
        <v>13</v>
      </c>
      <c r="F300" s="148"/>
      <c r="G300" s="148">
        <f t="shared" si="18"/>
        <v>0</v>
      </c>
      <c r="H300" s="148"/>
      <c r="I300" s="148">
        <f t="shared" si="19"/>
        <v>0</v>
      </c>
      <c r="J300" s="148">
        <f t="shared" si="20"/>
        <v>0</v>
      </c>
      <c r="K300" s="171"/>
      <c r="L300" s="268"/>
    </row>
    <row r="301" spans="1:12" s="20" customFormat="1" ht="20.100000000000001" customHeight="1">
      <c r="A301" s="18"/>
      <c r="B301" s="277" t="s">
        <v>852</v>
      </c>
      <c r="C301" s="170" t="s">
        <v>656</v>
      </c>
      <c r="D301" s="169">
        <v>1</v>
      </c>
      <c r="E301" s="139" t="s">
        <v>13</v>
      </c>
      <c r="F301" s="148"/>
      <c r="G301" s="148">
        <f t="shared" si="18"/>
        <v>0</v>
      </c>
      <c r="H301" s="148"/>
      <c r="I301" s="148">
        <f t="shared" si="19"/>
        <v>0</v>
      </c>
      <c r="J301" s="148">
        <f t="shared" si="20"/>
        <v>0</v>
      </c>
      <c r="K301" s="171"/>
      <c r="L301" s="73"/>
    </row>
    <row r="302" spans="1:12" s="20" customFormat="1" ht="20.100000000000001" customHeight="1">
      <c r="A302" s="18"/>
      <c r="B302" s="277" t="s">
        <v>853</v>
      </c>
      <c r="C302" s="170" t="s">
        <v>657</v>
      </c>
      <c r="D302" s="169">
        <v>1</v>
      </c>
      <c r="E302" s="139" t="s">
        <v>13</v>
      </c>
      <c r="F302" s="148"/>
      <c r="G302" s="148">
        <f t="shared" si="18"/>
        <v>0</v>
      </c>
      <c r="H302" s="148"/>
      <c r="I302" s="148">
        <f t="shared" si="19"/>
        <v>0</v>
      </c>
      <c r="J302" s="148">
        <f t="shared" si="20"/>
        <v>0</v>
      </c>
      <c r="K302" s="171"/>
      <c r="L302" s="73"/>
    </row>
    <row r="303" spans="1:12" s="20" customFormat="1" ht="20.100000000000001" customHeight="1">
      <c r="A303" s="18"/>
      <c r="B303" s="277" t="s">
        <v>854</v>
      </c>
      <c r="C303" s="170" t="s">
        <v>658</v>
      </c>
      <c r="D303" s="169">
        <v>1</v>
      </c>
      <c r="E303" s="139" t="s">
        <v>13</v>
      </c>
      <c r="F303" s="148"/>
      <c r="G303" s="148">
        <f t="shared" si="18"/>
        <v>0</v>
      </c>
      <c r="H303" s="148"/>
      <c r="I303" s="148">
        <f t="shared" si="19"/>
        <v>0</v>
      </c>
      <c r="J303" s="148">
        <f t="shared" si="20"/>
        <v>0</v>
      </c>
      <c r="K303" s="171"/>
      <c r="L303" s="73"/>
    </row>
    <row r="304" spans="1:12" s="20" customFormat="1" ht="20.100000000000001" customHeight="1">
      <c r="A304" s="18"/>
      <c r="B304" s="277" t="s">
        <v>855</v>
      </c>
      <c r="C304" s="170" t="s">
        <v>659</v>
      </c>
      <c r="D304" s="169">
        <v>1</v>
      </c>
      <c r="E304" s="139" t="s">
        <v>13</v>
      </c>
      <c r="F304" s="148"/>
      <c r="G304" s="148">
        <f t="shared" si="18"/>
        <v>0</v>
      </c>
      <c r="H304" s="148"/>
      <c r="I304" s="148">
        <f t="shared" si="19"/>
        <v>0</v>
      </c>
      <c r="J304" s="148">
        <f t="shared" si="20"/>
        <v>0</v>
      </c>
      <c r="K304" s="171"/>
      <c r="L304" s="73"/>
    </row>
    <row r="305" spans="1:12" s="20" customFormat="1" ht="20.100000000000001" customHeight="1">
      <c r="A305" s="18"/>
      <c r="B305" s="277" t="s">
        <v>856</v>
      </c>
      <c r="C305" s="170" t="s">
        <v>660</v>
      </c>
      <c r="D305" s="169">
        <v>1</v>
      </c>
      <c r="E305" s="139" t="s">
        <v>13</v>
      </c>
      <c r="F305" s="148"/>
      <c r="G305" s="148">
        <f t="shared" si="18"/>
        <v>0</v>
      </c>
      <c r="H305" s="148"/>
      <c r="I305" s="148">
        <f t="shared" si="19"/>
        <v>0</v>
      </c>
      <c r="J305" s="148">
        <f t="shared" si="20"/>
        <v>0</v>
      </c>
      <c r="K305" s="171"/>
      <c r="L305" s="73"/>
    </row>
    <row r="306" spans="1:12" s="20" customFormat="1" ht="20.100000000000001" customHeight="1">
      <c r="A306" s="18"/>
      <c r="B306" s="277" t="s">
        <v>857</v>
      </c>
      <c r="C306" s="170" t="s">
        <v>661</v>
      </c>
      <c r="D306" s="169">
        <v>1</v>
      </c>
      <c r="E306" s="139" t="s">
        <v>13</v>
      </c>
      <c r="F306" s="148"/>
      <c r="G306" s="148">
        <f t="shared" si="18"/>
        <v>0</v>
      </c>
      <c r="H306" s="148"/>
      <c r="I306" s="148">
        <f t="shared" si="19"/>
        <v>0</v>
      </c>
      <c r="J306" s="148">
        <f t="shared" si="20"/>
        <v>0</v>
      </c>
      <c r="K306" s="171"/>
      <c r="L306" s="73"/>
    </row>
    <row r="307" spans="1:12" s="20" customFormat="1" ht="20.100000000000001" customHeight="1">
      <c r="A307" s="18"/>
      <c r="B307" s="277" t="s">
        <v>858</v>
      </c>
      <c r="C307" s="170" t="s">
        <v>662</v>
      </c>
      <c r="D307" s="169">
        <v>5</v>
      </c>
      <c r="E307" s="139" t="s">
        <v>13</v>
      </c>
      <c r="F307" s="148"/>
      <c r="G307" s="148">
        <f t="shared" si="18"/>
        <v>0</v>
      </c>
      <c r="H307" s="148"/>
      <c r="I307" s="148">
        <f t="shared" si="19"/>
        <v>0</v>
      </c>
      <c r="J307" s="148">
        <f t="shared" si="20"/>
        <v>0</v>
      </c>
      <c r="K307" s="171"/>
      <c r="L307" s="73"/>
    </row>
    <row r="308" spans="1:12" s="20" customFormat="1" ht="18.75" customHeight="1">
      <c r="A308" s="18"/>
      <c r="B308" s="277" t="s">
        <v>859</v>
      </c>
      <c r="C308" s="170" t="s">
        <v>662</v>
      </c>
      <c r="D308" s="169">
        <v>6</v>
      </c>
      <c r="E308" s="139" t="s">
        <v>13</v>
      </c>
      <c r="F308" s="148"/>
      <c r="G308" s="148">
        <f t="shared" si="18"/>
        <v>0</v>
      </c>
      <c r="H308" s="148"/>
      <c r="I308" s="148">
        <f t="shared" si="19"/>
        <v>0</v>
      </c>
      <c r="J308" s="148">
        <f t="shared" si="20"/>
        <v>0</v>
      </c>
      <c r="K308" s="171"/>
      <c r="L308" s="73"/>
    </row>
    <row r="309" spans="1:12" s="20" customFormat="1" ht="18.75" customHeight="1">
      <c r="A309" s="18"/>
      <c r="B309" s="277" t="s">
        <v>860</v>
      </c>
      <c r="C309" s="170" t="s">
        <v>662</v>
      </c>
      <c r="D309" s="169">
        <v>1</v>
      </c>
      <c r="E309" s="139" t="s">
        <v>13</v>
      </c>
      <c r="F309" s="148"/>
      <c r="G309" s="148">
        <f t="shared" si="18"/>
        <v>0</v>
      </c>
      <c r="H309" s="148"/>
      <c r="I309" s="148">
        <f t="shared" si="19"/>
        <v>0</v>
      </c>
      <c r="J309" s="148">
        <f t="shared" si="20"/>
        <v>0</v>
      </c>
      <c r="K309" s="171"/>
      <c r="L309" s="73"/>
    </row>
    <row r="310" spans="1:12" s="20" customFormat="1" ht="18.75" customHeight="1">
      <c r="A310" s="18"/>
      <c r="B310" s="277" t="s">
        <v>861</v>
      </c>
      <c r="C310" s="170" t="s">
        <v>663</v>
      </c>
      <c r="D310" s="169">
        <v>1</v>
      </c>
      <c r="E310" s="139" t="s">
        <v>13</v>
      </c>
      <c r="F310" s="148"/>
      <c r="G310" s="148">
        <f t="shared" si="18"/>
        <v>0</v>
      </c>
      <c r="H310" s="148"/>
      <c r="I310" s="148">
        <f t="shared" si="19"/>
        <v>0</v>
      </c>
      <c r="J310" s="148">
        <f t="shared" si="20"/>
        <v>0</v>
      </c>
      <c r="K310" s="171"/>
      <c r="L310" s="73"/>
    </row>
    <row r="311" spans="1:12" s="20" customFormat="1" ht="18.75" customHeight="1">
      <c r="A311" s="18"/>
      <c r="B311" s="277" t="s">
        <v>862</v>
      </c>
      <c r="C311" s="170" t="s">
        <v>664</v>
      </c>
      <c r="D311" s="169">
        <v>2</v>
      </c>
      <c r="E311" s="139" t="s">
        <v>13</v>
      </c>
      <c r="F311" s="148"/>
      <c r="G311" s="148">
        <f t="shared" si="18"/>
        <v>0</v>
      </c>
      <c r="H311" s="148"/>
      <c r="I311" s="148">
        <f t="shared" si="19"/>
        <v>0</v>
      </c>
      <c r="J311" s="148">
        <f t="shared" si="20"/>
        <v>0</v>
      </c>
      <c r="K311" s="171"/>
      <c r="L311" s="73"/>
    </row>
    <row r="312" spans="1:12" s="20" customFormat="1" ht="18.75" customHeight="1">
      <c r="A312" s="18"/>
      <c r="B312" s="277" t="s">
        <v>863</v>
      </c>
      <c r="C312" s="170" t="s">
        <v>663</v>
      </c>
      <c r="D312" s="169">
        <v>1</v>
      </c>
      <c r="E312" s="139" t="s">
        <v>13</v>
      </c>
      <c r="F312" s="148"/>
      <c r="G312" s="148">
        <f t="shared" si="18"/>
        <v>0</v>
      </c>
      <c r="H312" s="148"/>
      <c r="I312" s="148">
        <f t="shared" si="19"/>
        <v>0</v>
      </c>
      <c r="J312" s="148">
        <f t="shared" si="20"/>
        <v>0</v>
      </c>
      <c r="K312" s="171"/>
      <c r="L312" s="73"/>
    </row>
    <row r="313" spans="1:12" s="20" customFormat="1" ht="18.75" customHeight="1">
      <c r="A313" s="18"/>
      <c r="B313" s="277" t="s">
        <v>864</v>
      </c>
      <c r="C313" s="170" t="s">
        <v>663</v>
      </c>
      <c r="D313" s="169">
        <v>1</v>
      </c>
      <c r="E313" s="139" t="s">
        <v>13</v>
      </c>
      <c r="F313" s="148"/>
      <c r="G313" s="148">
        <f t="shared" si="18"/>
        <v>0</v>
      </c>
      <c r="H313" s="148"/>
      <c r="I313" s="148">
        <f t="shared" si="19"/>
        <v>0</v>
      </c>
      <c r="J313" s="148">
        <f t="shared" si="20"/>
        <v>0</v>
      </c>
      <c r="K313" s="171"/>
      <c r="L313" s="73"/>
    </row>
    <row r="314" spans="1:12" s="20" customFormat="1" ht="21" customHeight="1">
      <c r="A314" s="18"/>
      <c r="B314" s="277" t="s">
        <v>865</v>
      </c>
      <c r="C314" s="170" t="s">
        <v>665</v>
      </c>
      <c r="D314" s="169">
        <v>1</v>
      </c>
      <c r="E314" s="139" t="s">
        <v>13</v>
      </c>
      <c r="F314" s="148"/>
      <c r="G314" s="148">
        <f t="shared" si="18"/>
        <v>0</v>
      </c>
      <c r="H314" s="148"/>
      <c r="I314" s="148">
        <f t="shared" si="19"/>
        <v>0</v>
      </c>
      <c r="J314" s="148">
        <f t="shared" si="20"/>
        <v>0</v>
      </c>
      <c r="K314" s="171"/>
      <c r="L314" s="73"/>
    </row>
    <row r="315" spans="1:12" s="20" customFormat="1" ht="21" customHeight="1">
      <c r="A315" s="18"/>
      <c r="B315" s="277" t="s">
        <v>866</v>
      </c>
      <c r="C315" s="170" t="s">
        <v>663</v>
      </c>
      <c r="D315" s="169">
        <v>1</v>
      </c>
      <c r="E315" s="139" t="s">
        <v>13</v>
      </c>
      <c r="F315" s="148"/>
      <c r="G315" s="148">
        <f t="shared" si="18"/>
        <v>0</v>
      </c>
      <c r="H315" s="148"/>
      <c r="I315" s="148">
        <f t="shared" si="19"/>
        <v>0</v>
      </c>
      <c r="J315" s="148">
        <f t="shared" si="20"/>
        <v>0</v>
      </c>
      <c r="K315" s="171"/>
      <c r="L315" s="73"/>
    </row>
    <row r="316" spans="1:12" s="20" customFormat="1" ht="21" customHeight="1">
      <c r="A316" s="18"/>
      <c r="B316" s="277" t="s">
        <v>867</v>
      </c>
      <c r="C316" s="170" t="s">
        <v>663</v>
      </c>
      <c r="D316" s="169">
        <v>1</v>
      </c>
      <c r="E316" s="139" t="s">
        <v>13</v>
      </c>
      <c r="F316" s="148"/>
      <c r="G316" s="148">
        <f t="shared" si="18"/>
        <v>0</v>
      </c>
      <c r="H316" s="148"/>
      <c r="I316" s="148">
        <f t="shared" si="19"/>
        <v>0</v>
      </c>
      <c r="J316" s="148">
        <f t="shared" si="20"/>
        <v>0</v>
      </c>
      <c r="K316" s="171"/>
      <c r="L316" s="73"/>
    </row>
    <row r="317" spans="1:12" s="20" customFormat="1" ht="21" customHeight="1">
      <c r="A317" s="18"/>
      <c r="B317" s="277" t="s">
        <v>868</v>
      </c>
      <c r="C317" s="170" t="s">
        <v>663</v>
      </c>
      <c r="D317" s="169">
        <v>1</v>
      </c>
      <c r="E317" s="139" t="s">
        <v>13</v>
      </c>
      <c r="F317" s="148"/>
      <c r="G317" s="148">
        <f t="shared" si="18"/>
        <v>0</v>
      </c>
      <c r="H317" s="148"/>
      <c r="I317" s="148">
        <f t="shared" si="19"/>
        <v>0</v>
      </c>
      <c r="J317" s="148">
        <f t="shared" si="20"/>
        <v>0</v>
      </c>
      <c r="K317" s="171"/>
      <c r="L317" s="73"/>
    </row>
    <row r="318" spans="1:12" s="20" customFormat="1" ht="21" customHeight="1">
      <c r="A318" s="18"/>
      <c r="B318" s="277" t="s">
        <v>869</v>
      </c>
      <c r="C318" s="170" t="s">
        <v>666</v>
      </c>
      <c r="D318" s="169">
        <v>1</v>
      </c>
      <c r="E318" s="139" t="s">
        <v>13</v>
      </c>
      <c r="F318" s="148"/>
      <c r="G318" s="148">
        <f t="shared" si="18"/>
        <v>0</v>
      </c>
      <c r="H318" s="148"/>
      <c r="I318" s="148">
        <f t="shared" si="19"/>
        <v>0</v>
      </c>
      <c r="J318" s="148">
        <f t="shared" si="20"/>
        <v>0</v>
      </c>
      <c r="K318" s="171"/>
      <c r="L318" s="73"/>
    </row>
    <row r="319" spans="1:12" s="20" customFormat="1" ht="21" customHeight="1">
      <c r="A319" s="18"/>
      <c r="B319" s="277"/>
      <c r="C319" s="170"/>
      <c r="D319" s="169"/>
      <c r="E319" s="139"/>
      <c r="F319" s="148"/>
      <c r="G319" s="148">
        <f t="shared" si="18"/>
        <v>0</v>
      </c>
      <c r="H319" s="148"/>
      <c r="I319" s="148">
        <f t="shared" si="19"/>
        <v>0</v>
      </c>
      <c r="J319" s="148">
        <f t="shared" si="20"/>
        <v>0</v>
      </c>
      <c r="K319" s="171"/>
      <c r="L319" s="73"/>
    </row>
    <row r="320" spans="1:12" s="279" customFormat="1" ht="21" customHeight="1">
      <c r="A320" s="431"/>
      <c r="B320" s="277">
        <v>3.13</v>
      </c>
      <c r="C320" s="217" t="s">
        <v>494</v>
      </c>
      <c r="D320" s="348"/>
      <c r="E320" s="227"/>
      <c r="F320" s="148"/>
      <c r="G320" s="148">
        <f t="shared" si="18"/>
        <v>0</v>
      </c>
      <c r="H320" s="148"/>
      <c r="I320" s="148">
        <f t="shared" si="19"/>
        <v>0</v>
      </c>
      <c r="J320" s="148">
        <f t="shared" si="20"/>
        <v>0</v>
      </c>
      <c r="K320" s="171"/>
      <c r="L320" s="282"/>
    </row>
    <row r="321" spans="1:12" s="20" customFormat="1" ht="20.100000000000001" customHeight="1">
      <c r="A321" s="51"/>
      <c r="B321" s="277" t="s">
        <v>517</v>
      </c>
      <c r="C321" s="170" t="s">
        <v>667</v>
      </c>
      <c r="D321" s="169">
        <v>1</v>
      </c>
      <c r="E321" s="139" t="s">
        <v>13</v>
      </c>
      <c r="F321" s="148"/>
      <c r="G321" s="148">
        <f t="shared" si="18"/>
        <v>0</v>
      </c>
      <c r="H321" s="148"/>
      <c r="I321" s="148">
        <f t="shared" si="19"/>
        <v>0</v>
      </c>
      <c r="J321" s="148">
        <f t="shared" si="20"/>
        <v>0</v>
      </c>
      <c r="K321" s="171"/>
      <c r="L321" s="73"/>
    </row>
    <row r="322" spans="1:12" s="20" customFormat="1" ht="20.100000000000001" customHeight="1">
      <c r="A322" s="51"/>
      <c r="B322" s="277"/>
      <c r="C322" s="170" t="s">
        <v>268</v>
      </c>
      <c r="D322" s="169"/>
      <c r="E322" s="139"/>
      <c r="F322" s="148"/>
      <c r="G322" s="148">
        <f t="shared" si="18"/>
        <v>0</v>
      </c>
      <c r="H322" s="148"/>
      <c r="I322" s="148">
        <f t="shared" si="19"/>
        <v>0</v>
      </c>
      <c r="J322" s="148">
        <f t="shared" si="20"/>
        <v>0</v>
      </c>
      <c r="K322" s="171"/>
      <c r="L322" s="73"/>
    </row>
    <row r="323" spans="1:12" s="20" customFormat="1" ht="20.100000000000001" customHeight="1" thickBot="1">
      <c r="A323" s="18"/>
      <c r="B323" s="277"/>
      <c r="C323" s="170" t="s">
        <v>269</v>
      </c>
      <c r="D323" s="169"/>
      <c r="E323" s="139"/>
      <c r="F323" s="148"/>
      <c r="G323" s="148">
        <f t="shared" si="18"/>
        <v>0</v>
      </c>
      <c r="H323" s="148"/>
      <c r="I323" s="148">
        <f t="shared" si="19"/>
        <v>0</v>
      </c>
      <c r="J323" s="148">
        <f t="shared" si="20"/>
        <v>0</v>
      </c>
      <c r="K323" s="171"/>
      <c r="L323" s="269"/>
    </row>
    <row r="324" spans="1:12" s="20" customFormat="1" ht="20.100000000000001" customHeight="1">
      <c r="A324" s="18"/>
      <c r="B324" s="277"/>
      <c r="C324" s="170" t="s">
        <v>541</v>
      </c>
      <c r="D324" s="169"/>
      <c r="E324" s="139"/>
      <c r="F324" s="148"/>
      <c r="G324" s="148">
        <f t="shared" si="18"/>
        <v>0</v>
      </c>
      <c r="H324" s="148"/>
      <c r="I324" s="148">
        <f t="shared" si="19"/>
        <v>0</v>
      </c>
      <c r="J324" s="148">
        <f t="shared" si="20"/>
        <v>0</v>
      </c>
      <c r="K324" s="171"/>
    </row>
    <row r="325" spans="1:12" s="20" customFormat="1" ht="20.100000000000001" customHeight="1">
      <c r="A325" s="18"/>
      <c r="B325" s="277"/>
      <c r="C325" s="170"/>
      <c r="D325" s="169"/>
      <c r="E325" s="139"/>
      <c r="F325" s="148"/>
      <c r="G325" s="148">
        <f t="shared" si="18"/>
        <v>0</v>
      </c>
      <c r="H325" s="148"/>
      <c r="I325" s="148">
        <f t="shared" si="19"/>
        <v>0</v>
      </c>
      <c r="J325" s="148">
        <f t="shared" si="20"/>
        <v>0</v>
      </c>
      <c r="K325" s="171"/>
    </row>
    <row r="326" spans="1:12" s="20" customFormat="1" ht="20.100000000000001" customHeight="1">
      <c r="A326" s="18"/>
      <c r="B326" s="277" t="s">
        <v>518</v>
      </c>
      <c r="C326" s="217" t="s">
        <v>668</v>
      </c>
      <c r="D326" s="169">
        <v>1</v>
      </c>
      <c r="E326" s="139" t="s">
        <v>13</v>
      </c>
      <c r="F326" s="148"/>
      <c r="G326" s="148">
        <f t="shared" si="18"/>
        <v>0</v>
      </c>
      <c r="H326" s="148"/>
      <c r="I326" s="148">
        <f t="shared" si="19"/>
        <v>0</v>
      </c>
      <c r="J326" s="148">
        <f t="shared" si="20"/>
        <v>0</v>
      </c>
      <c r="K326" s="171"/>
    </row>
    <row r="327" spans="1:12" s="20" customFormat="1" ht="20.100000000000001" customHeight="1">
      <c r="A327" s="18"/>
      <c r="B327" s="277"/>
      <c r="C327" s="170" t="s">
        <v>270</v>
      </c>
      <c r="D327" s="169"/>
      <c r="E327" s="139"/>
      <c r="F327" s="148"/>
      <c r="G327" s="148">
        <f t="shared" si="18"/>
        <v>0</v>
      </c>
      <c r="H327" s="148"/>
      <c r="I327" s="148">
        <f t="shared" si="19"/>
        <v>0</v>
      </c>
      <c r="J327" s="148">
        <f t="shared" si="20"/>
        <v>0</v>
      </c>
      <c r="K327" s="171"/>
    </row>
    <row r="328" spans="1:12" s="20" customFormat="1" ht="20.100000000000001" customHeight="1">
      <c r="A328" s="18"/>
      <c r="B328" s="277"/>
      <c r="C328" s="170" t="s">
        <v>271</v>
      </c>
      <c r="D328" s="169"/>
      <c r="E328" s="139"/>
      <c r="F328" s="148"/>
      <c r="G328" s="148">
        <f t="shared" si="18"/>
        <v>0</v>
      </c>
      <c r="H328" s="148"/>
      <c r="I328" s="148">
        <f t="shared" si="19"/>
        <v>0</v>
      </c>
      <c r="J328" s="148">
        <f t="shared" si="20"/>
        <v>0</v>
      </c>
      <c r="K328" s="171"/>
    </row>
    <row r="329" spans="1:12" s="20" customFormat="1" ht="20.100000000000001" customHeight="1">
      <c r="A329" s="18"/>
      <c r="B329" s="277"/>
      <c r="C329" s="158" t="s">
        <v>649</v>
      </c>
      <c r="D329" s="169"/>
      <c r="E329" s="139"/>
      <c r="F329" s="148"/>
      <c r="G329" s="148">
        <f t="shared" si="18"/>
        <v>0</v>
      </c>
      <c r="H329" s="148"/>
      <c r="I329" s="148">
        <f t="shared" si="19"/>
        <v>0</v>
      </c>
      <c r="J329" s="148">
        <f t="shared" si="20"/>
        <v>0</v>
      </c>
      <c r="K329" s="171"/>
    </row>
    <row r="330" spans="1:12" s="20" customFormat="1" ht="20.100000000000001" customHeight="1">
      <c r="A330" s="18"/>
      <c r="B330" s="63"/>
      <c r="C330" s="158"/>
      <c r="D330" s="169"/>
      <c r="E330" s="139"/>
      <c r="F330" s="148"/>
      <c r="G330" s="148">
        <f t="shared" si="18"/>
        <v>0</v>
      </c>
      <c r="H330" s="148"/>
      <c r="I330" s="148">
        <f t="shared" si="19"/>
        <v>0</v>
      </c>
      <c r="J330" s="148">
        <f t="shared" si="20"/>
        <v>0</v>
      </c>
      <c r="K330" s="171"/>
    </row>
    <row r="331" spans="1:12" s="20" customFormat="1" ht="21" customHeight="1">
      <c r="A331" s="18"/>
      <c r="B331" s="18" t="s">
        <v>519</v>
      </c>
      <c r="C331" s="217" t="s">
        <v>669</v>
      </c>
      <c r="D331" s="169">
        <v>1</v>
      </c>
      <c r="E331" s="139" t="s">
        <v>13</v>
      </c>
      <c r="F331" s="148"/>
      <c r="G331" s="148">
        <f t="shared" si="18"/>
        <v>0</v>
      </c>
      <c r="H331" s="148"/>
      <c r="I331" s="148">
        <f t="shared" si="19"/>
        <v>0</v>
      </c>
      <c r="J331" s="148">
        <f t="shared" si="20"/>
        <v>0</v>
      </c>
      <c r="K331" s="171"/>
    </row>
    <row r="332" spans="1:12" s="20" customFormat="1" ht="21" customHeight="1">
      <c r="A332" s="18"/>
      <c r="B332" s="51"/>
      <c r="C332" s="170" t="s">
        <v>272</v>
      </c>
      <c r="D332" s="169"/>
      <c r="E332" s="139"/>
      <c r="F332" s="148"/>
      <c r="G332" s="148">
        <f t="shared" si="18"/>
        <v>0</v>
      </c>
      <c r="H332" s="148"/>
      <c r="I332" s="148">
        <f t="shared" si="19"/>
        <v>0</v>
      </c>
      <c r="J332" s="148">
        <f t="shared" si="20"/>
        <v>0</v>
      </c>
      <c r="K332" s="171"/>
    </row>
    <row r="333" spans="1:12" s="20" customFormat="1" ht="21" customHeight="1">
      <c r="A333" s="18"/>
      <c r="B333" s="18"/>
      <c r="C333" s="170" t="s">
        <v>273</v>
      </c>
      <c r="D333" s="169"/>
      <c r="E333" s="139"/>
      <c r="F333" s="148"/>
      <c r="G333" s="148">
        <f t="shared" si="18"/>
        <v>0</v>
      </c>
      <c r="H333" s="148"/>
      <c r="I333" s="148">
        <f t="shared" si="19"/>
        <v>0</v>
      </c>
      <c r="J333" s="148">
        <f t="shared" si="20"/>
        <v>0</v>
      </c>
      <c r="K333" s="171"/>
    </row>
    <row r="334" spans="1:12" s="20" customFormat="1" ht="21" customHeight="1">
      <c r="A334" s="18"/>
      <c r="B334" s="18"/>
      <c r="C334" s="170" t="s">
        <v>274</v>
      </c>
      <c r="D334" s="169"/>
      <c r="E334" s="139"/>
      <c r="F334" s="148"/>
      <c r="G334" s="148">
        <f t="shared" si="18"/>
        <v>0</v>
      </c>
      <c r="H334" s="148"/>
      <c r="I334" s="148">
        <f t="shared" si="19"/>
        <v>0</v>
      </c>
      <c r="J334" s="148">
        <f t="shared" si="20"/>
        <v>0</v>
      </c>
      <c r="K334" s="171"/>
    </row>
    <row r="335" spans="1:12" s="20" customFormat="1" ht="21" customHeight="1">
      <c r="A335" s="18"/>
      <c r="B335" s="18"/>
      <c r="C335" s="170"/>
      <c r="D335" s="169"/>
      <c r="E335" s="139"/>
      <c r="F335" s="148"/>
      <c r="G335" s="148">
        <f t="shared" si="18"/>
        <v>0</v>
      </c>
      <c r="H335" s="148"/>
      <c r="I335" s="148">
        <f t="shared" si="19"/>
        <v>0</v>
      </c>
      <c r="J335" s="148">
        <f t="shared" si="20"/>
        <v>0</v>
      </c>
      <c r="K335" s="171"/>
    </row>
    <row r="336" spans="1:12" s="20" customFormat="1" ht="21" customHeight="1">
      <c r="A336" s="18"/>
      <c r="B336" s="18" t="s">
        <v>520</v>
      </c>
      <c r="C336" s="231" t="s">
        <v>670</v>
      </c>
      <c r="D336" s="169">
        <v>4</v>
      </c>
      <c r="E336" s="139" t="s">
        <v>13</v>
      </c>
      <c r="F336" s="148"/>
      <c r="G336" s="148">
        <f t="shared" si="18"/>
        <v>0</v>
      </c>
      <c r="H336" s="148"/>
      <c r="I336" s="148">
        <f t="shared" si="19"/>
        <v>0</v>
      </c>
      <c r="J336" s="148">
        <f t="shared" si="20"/>
        <v>0</v>
      </c>
      <c r="K336" s="171"/>
    </row>
    <row r="337" spans="1:11" s="20" customFormat="1" ht="21" customHeight="1">
      <c r="A337" s="18"/>
      <c r="B337" s="63"/>
      <c r="C337" s="158" t="s">
        <v>275</v>
      </c>
      <c r="D337" s="169"/>
      <c r="E337" s="139"/>
      <c r="F337" s="148"/>
      <c r="G337" s="148">
        <f t="shared" si="18"/>
        <v>0</v>
      </c>
      <c r="H337" s="148"/>
      <c r="I337" s="148">
        <f t="shared" si="19"/>
        <v>0</v>
      </c>
      <c r="J337" s="148">
        <f t="shared" si="20"/>
        <v>0</v>
      </c>
      <c r="K337" s="171"/>
    </row>
    <row r="338" spans="1:11" s="20" customFormat="1" ht="21" customHeight="1">
      <c r="A338" s="18"/>
      <c r="B338" s="63"/>
      <c r="C338" s="170" t="s">
        <v>276</v>
      </c>
      <c r="D338" s="169"/>
      <c r="E338" s="139"/>
      <c r="F338" s="148"/>
      <c r="G338" s="148">
        <f t="shared" si="18"/>
        <v>0</v>
      </c>
      <c r="H338" s="148"/>
      <c r="I338" s="148">
        <f t="shared" si="19"/>
        <v>0</v>
      </c>
      <c r="J338" s="148">
        <f t="shared" si="20"/>
        <v>0</v>
      </c>
      <c r="K338" s="171"/>
    </row>
    <row r="339" spans="1:11" s="20" customFormat="1" ht="21" customHeight="1">
      <c r="A339" s="18"/>
      <c r="B339" s="63"/>
      <c r="C339" s="158" t="s">
        <v>648</v>
      </c>
      <c r="D339" s="169"/>
      <c r="E339" s="139"/>
      <c r="F339" s="148"/>
      <c r="G339" s="148">
        <f t="shared" si="18"/>
        <v>0</v>
      </c>
      <c r="H339" s="148"/>
      <c r="I339" s="148">
        <f t="shared" si="19"/>
        <v>0</v>
      </c>
      <c r="J339" s="148">
        <f t="shared" si="20"/>
        <v>0</v>
      </c>
      <c r="K339" s="171"/>
    </row>
    <row r="340" spans="1:11" s="20" customFormat="1" ht="21" customHeight="1">
      <c r="A340" s="18"/>
      <c r="B340" s="63"/>
      <c r="C340" s="158"/>
      <c r="D340" s="169"/>
      <c r="E340" s="139"/>
      <c r="F340" s="148"/>
      <c r="G340" s="148">
        <f t="shared" ref="G340:G403" si="21">D340*F340</f>
        <v>0</v>
      </c>
      <c r="H340" s="148"/>
      <c r="I340" s="148">
        <f t="shared" ref="I340:I403" si="22">H340*D340</f>
        <v>0</v>
      </c>
      <c r="J340" s="148">
        <f t="shared" ref="J340:J403" si="23">I340+G340</f>
        <v>0</v>
      </c>
      <c r="K340" s="171"/>
    </row>
    <row r="341" spans="1:11" s="20" customFormat="1" ht="21" customHeight="1">
      <c r="A341" s="18"/>
      <c r="B341" s="18" t="s">
        <v>521</v>
      </c>
      <c r="C341" s="217" t="s">
        <v>671</v>
      </c>
      <c r="D341" s="169">
        <v>1</v>
      </c>
      <c r="E341" s="139" t="s">
        <v>280</v>
      </c>
      <c r="F341" s="148"/>
      <c r="G341" s="148">
        <f t="shared" si="21"/>
        <v>0</v>
      </c>
      <c r="H341" s="148"/>
      <c r="I341" s="148">
        <f t="shared" si="22"/>
        <v>0</v>
      </c>
      <c r="J341" s="148">
        <f t="shared" si="23"/>
        <v>0</v>
      </c>
      <c r="K341" s="171"/>
    </row>
    <row r="342" spans="1:11" s="20" customFormat="1" ht="21" customHeight="1">
      <c r="A342" s="18"/>
      <c r="B342" s="51"/>
      <c r="C342" s="170" t="s">
        <v>277</v>
      </c>
      <c r="D342" s="169"/>
      <c r="E342" s="139"/>
      <c r="F342" s="148"/>
      <c r="G342" s="148">
        <f t="shared" si="21"/>
        <v>0</v>
      </c>
      <c r="H342" s="148"/>
      <c r="I342" s="148">
        <f t="shared" si="22"/>
        <v>0</v>
      </c>
      <c r="J342" s="148">
        <f t="shared" si="23"/>
        <v>0</v>
      </c>
      <c r="K342" s="171"/>
    </row>
    <row r="343" spans="1:11" s="20" customFormat="1" ht="21" customHeight="1">
      <c r="A343" s="18"/>
      <c r="B343" s="18"/>
      <c r="C343" s="170" t="s">
        <v>278</v>
      </c>
      <c r="D343" s="169"/>
      <c r="E343" s="139"/>
      <c r="F343" s="148"/>
      <c r="G343" s="148">
        <f t="shared" si="21"/>
        <v>0</v>
      </c>
      <c r="H343" s="148"/>
      <c r="I343" s="148">
        <f t="shared" si="22"/>
        <v>0</v>
      </c>
      <c r="J343" s="148">
        <f t="shared" si="23"/>
        <v>0</v>
      </c>
      <c r="K343" s="171"/>
    </row>
    <row r="344" spans="1:11" s="20" customFormat="1" ht="21" customHeight="1">
      <c r="A344" s="18"/>
      <c r="B344" s="18"/>
      <c r="C344" s="170" t="s">
        <v>279</v>
      </c>
      <c r="D344" s="169"/>
      <c r="E344" s="139"/>
      <c r="F344" s="148"/>
      <c r="G344" s="148">
        <f t="shared" si="21"/>
        <v>0</v>
      </c>
      <c r="H344" s="148"/>
      <c r="I344" s="148">
        <f t="shared" si="22"/>
        <v>0</v>
      </c>
      <c r="J344" s="148">
        <f t="shared" si="23"/>
        <v>0</v>
      </c>
      <c r="K344" s="171"/>
    </row>
    <row r="345" spans="1:11" s="20" customFormat="1" ht="21" customHeight="1">
      <c r="A345" s="18"/>
      <c r="B345" s="18"/>
      <c r="C345" s="170"/>
      <c r="D345" s="169"/>
      <c r="E345" s="139"/>
      <c r="F345" s="148"/>
      <c r="G345" s="148">
        <f t="shared" si="21"/>
        <v>0</v>
      </c>
      <c r="H345" s="148"/>
      <c r="I345" s="148">
        <f t="shared" si="22"/>
        <v>0</v>
      </c>
      <c r="J345" s="148">
        <f t="shared" si="23"/>
        <v>0</v>
      </c>
      <c r="K345" s="171"/>
    </row>
    <row r="346" spans="1:11" s="20" customFormat="1" ht="20.100000000000001" customHeight="1">
      <c r="A346" s="18"/>
      <c r="B346" s="18" t="s">
        <v>522</v>
      </c>
      <c r="C346" s="217" t="s">
        <v>672</v>
      </c>
      <c r="D346" s="169">
        <v>14</v>
      </c>
      <c r="E346" s="139" t="s">
        <v>280</v>
      </c>
      <c r="F346" s="148"/>
      <c r="G346" s="148">
        <f t="shared" si="21"/>
        <v>0</v>
      </c>
      <c r="H346" s="148"/>
      <c r="I346" s="148">
        <f t="shared" si="22"/>
        <v>0</v>
      </c>
      <c r="J346" s="148">
        <f t="shared" si="23"/>
        <v>0</v>
      </c>
      <c r="K346" s="171"/>
    </row>
    <row r="347" spans="1:11" s="20" customFormat="1" ht="20.100000000000001" customHeight="1">
      <c r="A347" s="18"/>
      <c r="B347" s="63"/>
      <c r="C347" s="170" t="s">
        <v>281</v>
      </c>
      <c r="D347" s="169"/>
      <c r="E347" s="139"/>
      <c r="F347" s="148"/>
      <c r="G347" s="148">
        <f t="shared" si="21"/>
        <v>0</v>
      </c>
      <c r="H347" s="148"/>
      <c r="I347" s="148">
        <f t="shared" si="22"/>
        <v>0</v>
      </c>
      <c r="J347" s="148">
        <f t="shared" si="23"/>
        <v>0</v>
      </c>
      <c r="K347" s="171"/>
    </row>
    <row r="348" spans="1:11" s="20" customFormat="1" ht="20.100000000000001" customHeight="1">
      <c r="A348" s="18"/>
      <c r="B348" s="63"/>
      <c r="C348" s="170" t="s">
        <v>282</v>
      </c>
      <c r="D348" s="169"/>
      <c r="E348" s="139"/>
      <c r="F348" s="148"/>
      <c r="G348" s="148">
        <f t="shared" si="21"/>
        <v>0</v>
      </c>
      <c r="H348" s="148"/>
      <c r="I348" s="148">
        <f t="shared" si="22"/>
        <v>0</v>
      </c>
      <c r="J348" s="148">
        <f t="shared" si="23"/>
        <v>0</v>
      </c>
      <c r="K348" s="171"/>
    </row>
    <row r="349" spans="1:11" s="20" customFormat="1" ht="20.100000000000001" customHeight="1">
      <c r="A349" s="18"/>
      <c r="B349" s="63"/>
      <c r="C349" s="170" t="s">
        <v>283</v>
      </c>
      <c r="D349" s="169"/>
      <c r="E349" s="139"/>
      <c r="F349" s="148"/>
      <c r="G349" s="148">
        <f t="shared" si="21"/>
        <v>0</v>
      </c>
      <c r="H349" s="148"/>
      <c r="I349" s="148">
        <f t="shared" si="22"/>
        <v>0</v>
      </c>
      <c r="J349" s="148">
        <f t="shared" si="23"/>
        <v>0</v>
      </c>
      <c r="K349" s="171"/>
    </row>
    <row r="350" spans="1:11" s="20" customFormat="1" ht="20.100000000000001" customHeight="1">
      <c r="A350" s="18"/>
      <c r="B350" s="63"/>
      <c r="C350" s="351"/>
      <c r="D350" s="169"/>
      <c r="E350" s="139"/>
      <c r="F350" s="148"/>
      <c r="G350" s="148">
        <f t="shared" si="21"/>
        <v>0</v>
      </c>
      <c r="H350" s="148"/>
      <c r="I350" s="148">
        <f t="shared" si="22"/>
        <v>0</v>
      </c>
      <c r="J350" s="148">
        <f t="shared" si="23"/>
        <v>0</v>
      </c>
      <c r="K350" s="171"/>
    </row>
    <row r="351" spans="1:11" s="20" customFormat="1" ht="21" customHeight="1">
      <c r="A351" s="18"/>
      <c r="B351" s="62" t="s">
        <v>523</v>
      </c>
      <c r="C351" s="231" t="s">
        <v>673</v>
      </c>
      <c r="D351" s="169"/>
      <c r="E351" s="139"/>
      <c r="F351" s="148"/>
      <c r="G351" s="148">
        <f t="shared" si="21"/>
        <v>0</v>
      </c>
      <c r="H351" s="148"/>
      <c r="I351" s="148">
        <f t="shared" si="22"/>
        <v>0</v>
      </c>
      <c r="J351" s="148">
        <f t="shared" si="23"/>
        <v>0</v>
      </c>
      <c r="K351" s="171"/>
    </row>
    <row r="352" spans="1:11" s="20" customFormat="1" ht="21" customHeight="1">
      <c r="A352" s="18"/>
      <c r="B352" s="63"/>
      <c r="C352" s="170" t="s">
        <v>285</v>
      </c>
      <c r="D352" s="169">
        <v>3</v>
      </c>
      <c r="E352" s="139" t="s">
        <v>13</v>
      </c>
      <c r="F352" s="148"/>
      <c r="G352" s="148">
        <f t="shared" si="21"/>
        <v>0</v>
      </c>
      <c r="H352" s="148"/>
      <c r="I352" s="148">
        <f t="shared" si="22"/>
        <v>0</v>
      </c>
      <c r="J352" s="148">
        <f t="shared" si="23"/>
        <v>0</v>
      </c>
      <c r="K352" s="171"/>
    </row>
    <row r="353" spans="1:11" s="20" customFormat="1" ht="21" customHeight="1">
      <c r="A353" s="18"/>
      <c r="B353" s="63"/>
      <c r="C353" s="170" t="s">
        <v>286</v>
      </c>
      <c r="D353" s="169">
        <v>3</v>
      </c>
      <c r="E353" s="139" t="s">
        <v>13</v>
      </c>
      <c r="F353" s="148"/>
      <c r="G353" s="148">
        <f t="shared" si="21"/>
        <v>0</v>
      </c>
      <c r="H353" s="148"/>
      <c r="I353" s="148">
        <f t="shared" si="22"/>
        <v>0</v>
      </c>
      <c r="J353" s="148">
        <f t="shared" si="23"/>
        <v>0</v>
      </c>
      <c r="K353" s="171"/>
    </row>
    <row r="354" spans="1:11" s="20" customFormat="1" ht="21" customHeight="1">
      <c r="A354" s="18"/>
      <c r="B354" s="63"/>
      <c r="C354" s="158" t="s">
        <v>284</v>
      </c>
      <c r="D354" s="169"/>
      <c r="E354" s="139"/>
      <c r="F354" s="139"/>
      <c r="G354" s="170"/>
      <c r="H354" s="139"/>
      <c r="I354" s="170"/>
      <c r="J354" s="170"/>
      <c r="K354" s="171"/>
    </row>
    <row r="355" spans="1:11" s="20" customFormat="1" ht="21" customHeight="1">
      <c r="A355" s="18"/>
      <c r="B355" s="63"/>
      <c r="C355" s="158" t="s">
        <v>548</v>
      </c>
      <c r="D355" s="169"/>
      <c r="E355" s="139"/>
      <c r="F355" s="139"/>
      <c r="G355" s="170"/>
      <c r="H355" s="139"/>
      <c r="I355" s="170"/>
      <c r="J355" s="170"/>
      <c r="K355" s="171"/>
    </row>
    <row r="356" spans="1:11" s="20" customFormat="1" ht="21" customHeight="1">
      <c r="A356" s="44"/>
      <c r="B356" s="64"/>
      <c r="C356" s="352"/>
      <c r="D356" s="191"/>
      <c r="E356" s="160"/>
      <c r="F356" s="160"/>
      <c r="G356" s="192"/>
      <c r="H356" s="160"/>
      <c r="I356" s="192"/>
      <c r="J356" s="192"/>
      <c r="K356" s="305"/>
    </row>
    <row r="357" spans="1:11" s="20" customFormat="1" ht="21" customHeight="1" thickBot="1">
      <c r="A357" s="565" t="s">
        <v>515</v>
      </c>
      <c r="B357" s="566"/>
      <c r="C357" s="566"/>
      <c r="D357" s="566"/>
      <c r="E357" s="567"/>
      <c r="F357" s="353"/>
      <c r="G357" s="353">
        <f>SUM(G146:G356)</f>
        <v>0</v>
      </c>
      <c r="H357" s="353"/>
      <c r="I357" s="353">
        <f>SUM(I146:I356)</f>
        <v>0</v>
      </c>
      <c r="J357" s="353">
        <f>SUM(J146:J356)</f>
        <v>0</v>
      </c>
      <c r="K357" s="353"/>
    </row>
    <row r="358" spans="1:11" s="20" customFormat="1" ht="21" customHeight="1" thickTop="1">
      <c r="A358" s="65">
        <v>4</v>
      </c>
      <c r="B358" s="570" t="s">
        <v>295</v>
      </c>
      <c r="C358" s="571"/>
      <c r="D358" s="196"/>
      <c r="E358" s="198"/>
      <c r="F358" s="198"/>
      <c r="G358" s="199"/>
      <c r="H358" s="198"/>
      <c r="I358" s="199"/>
      <c r="J358" s="199"/>
      <c r="K358" s="306"/>
    </row>
    <row r="359" spans="1:11" s="20" customFormat="1" ht="20.100000000000001" customHeight="1">
      <c r="A359" s="51"/>
      <c r="B359" s="15">
        <v>4.0999999999999996</v>
      </c>
      <c r="C359" s="180" t="s">
        <v>580</v>
      </c>
      <c r="D359" s="169"/>
      <c r="E359" s="139"/>
      <c r="F359" s="139"/>
      <c r="G359" s="170"/>
      <c r="H359" s="139"/>
      <c r="I359" s="170"/>
      <c r="J359" s="170"/>
      <c r="K359" s="171"/>
    </row>
    <row r="360" spans="1:11" s="20" customFormat="1" ht="20.100000000000001" customHeight="1">
      <c r="A360" s="51"/>
      <c r="B360" s="41" t="s">
        <v>250</v>
      </c>
      <c r="C360" s="187" t="s">
        <v>579</v>
      </c>
      <c r="D360" s="169">
        <v>1</v>
      </c>
      <c r="E360" s="139" t="s">
        <v>14</v>
      </c>
      <c r="F360" s="148"/>
      <c r="G360" s="148">
        <f>D360*F360</f>
        <v>0</v>
      </c>
      <c r="H360" s="148"/>
      <c r="I360" s="148">
        <f>H360*D360</f>
        <v>0</v>
      </c>
      <c r="J360" s="148">
        <f>I360+G360</f>
        <v>0</v>
      </c>
      <c r="K360" s="171"/>
    </row>
    <row r="361" spans="1:11" s="20" customFormat="1" ht="19.649999999999999" customHeight="1">
      <c r="A361" s="18"/>
      <c r="B361" s="41" t="s">
        <v>250</v>
      </c>
      <c r="C361" s="176" t="s">
        <v>525</v>
      </c>
      <c r="D361" s="211">
        <v>1</v>
      </c>
      <c r="E361" s="172" t="s">
        <v>13</v>
      </c>
      <c r="F361" s="148"/>
      <c r="G361" s="148">
        <f>D361*F361</f>
        <v>0</v>
      </c>
      <c r="H361" s="148"/>
      <c r="I361" s="148">
        <f>H361*D361</f>
        <v>0</v>
      </c>
      <c r="J361" s="148">
        <f>I361+G361</f>
        <v>0</v>
      </c>
      <c r="K361" s="171"/>
    </row>
    <row r="362" spans="1:11" s="20" customFormat="1" ht="20.100000000000001" customHeight="1">
      <c r="A362" s="18"/>
      <c r="B362" s="41" t="s">
        <v>250</v>
      </c>
      <c r="C362" s="176" t="s">
        <v>614</v>
      </c>
      <c r="D362" s="169">
        <v>1</v>
      </c>
      <c r="E362" s="139" t="s">
        <v>14</v>
      </c>
      <c r="F362" s="148"/>
      <c r="G362" s="148">
        <f>D362*F362</f>
        <v>0</v>
      </c>
      <c r="H362" s="148"/>
      <c r="I362" s="148">
        <f>H362*D362</f>
        <v>0</v>
      </c>
      <c r="J362" s="148">
        <f>I362+G362</f>
        <v>0</v>
      </c>
      <c r="K362" s="171"/>
    </row>
    <row r="363" spans="1:11" s="20" customFormat="1" ht="20.100000000000001" customHeight="1">
      <c r="A363" s="18"/>
      <c r="B363" s="48"/>
      <c r="C363" s="354" t="s">
        <v>583</v>
      </c>
      <c r="D363" s="169"/>
      <c r="E363" s="139"/>
      <c r="F363" s="148"/>
      <c r="G363" s="148">
        <f>D363*F363</f>
        <v>0</v>
      </c>
      <c r="H363" s="148"/>
      <c r="I363" s="148">
        <f>H363*D363</f>
        <v>0</v>
      </c>
      <c r="J363" s="148">
        <f>I363+G363</f>
        <v>0</v>
      </c>
      <c r="K363" s="171"/>
    </row>
    <row r="364" spans="1:11" s="20" customFormat="1" ht="20.100000000000001" customHeight="1">
      <c r="A364" s="18"/>
      <c r="B364" s="48"/>
      <c r="C364" s="354"/>
      <c r="D364" s="169"/>
      <c r="E364" s="139"/>
      <c r="F364" s="139"/>
      <c r="G364" s="170">
        <f t="shared" ref="G364:G365" si="24">F364*D364</f>
        <v>0</v>
      </c>
      <c r="H364" s="139"/>
      <c r="I364" s="170">
        <f t="shared" ref="I364:I365" si="25">H364*D364</f>
        <v>0</v>
      </c>
      <c r="J364" s="170">
        <f t="shared" ref="J364:J365" si="26">I364+G364</f>
        <v>0</v>
      </c>
      <c r="K364" s="171"/>
    </row>
    <row r="365" spans="1:11" s="20" customFormat="1" ht="20.100000000000001" customHeight="1">
      <c r="A365" s="18"/>
      <c r="B365" s="66">
        <v>4.2</v>
      </c>
      <c r="C365" s="168" t="s">
        <v>363</v>
      </c>
      <c r="D365" s="169"/>
      <c r="E365" s="139"/>
      <c r="F365" s="139"/>
      <c r="G365" s="170">
        <f t="shared" si="24"/>
        <v>0</v>
      </c>
      <c r="H365" s="139"/>
      <c r="I365" s="170">
        <f t="shared" si="25"/>
        <v>0</v>
      </c>
      <c r="J365" s="170">
        <f t="shared" si="26"/>
        <v>0</v>
      </c>
      <c r="K365" s="171"/>
    </row>
    <row r="366" spans="1:11" s="20" customFormat="1" ht="19.649999999999999" customHeight="1">
      <c r="A366" s="18"/>
      <c r="B366" s="41" t="s">
        <v>250</v>
      </c>
      <c r="C366" s="176" t="s">
        <v>761</v>
      </c>
      <c r="D366" s="211">
        <v>1</v>
      </c>
      <c r="E366" s="172" t="s">
        <v>13</v>
      </c>
      <c r="F366" s="148"/>
      <c r="G366" s="148">
        <f t="shared" ref="G366:G429" si="27">D366*F366</f>
        <v>0</v>
      </c>
      <c r="H366" s="148"/>
      <c r="I366" s="148">
        <f t="shared" ref="I366:I429" si="28">H366*D366</f>
        <v>0</v>
      </c>
      <c r="J366" s="148">
        <f t="shared" ref="J366:J429" si="29">I366+G366</f>
        <v>0</v>
      </c>
      <c r="K366" s="171"/>
    </row>
    <row r="367" spans="1:11" s="20" customFormat="1" ht="20.100000000000001" customHeight="1">
      <c r="A367" s="18"/>
      <c r="B367" s="41" t="s">
        <v>250</v>
      </c>
      <c r="C367" s="176" t="s">
        <v>762</v>
      </c>
      <c r="D367" s="211">
        <v>1</v>
      </c>
      <c r="E367" s="172" t="s">
        <v>13</v>
      </c>
      <c r="F367" s="148"/>
      <c r="G367" s="148">
        <f t="shared" si="27"/>
        <v>0</v>
      </c>
      <c r="H367" s="148"/>
      <c r="I367" s="148">
        <f t="shared" si="28"/>
        <v>0</v>
      </c>
      <c r="J367" s="148">
        <f t="shared" si="29"/>
        <v>0</v>
      </c>
      <c r="K367" s="171"/>
    </row>
    <row r="368" spans="1:11" s="20" customFormat="1" ht="19.649999999999999" customHeight="1">
      <c r="A368" s="18"/>
      <c r="B368" s="41" t="s">
        <v>250</v>
      </c>
      <c r="C368" s="176" t="s">
        <v>763</v>
      </c>
      <c r="D368" s="169">
        <v>1</v>
      </c>
      <c r="E368" s="139" t="s">
        <v>13</v>
      </c>
      <c r="F368" s="148"/>
      <c r="G368" s="148">
        <f t="shared" si="27"/>
        <v>0</v>
      </c>
      <c r="H368" s="148"/>
      <c r="I368" s="148">
        <f t="shared" si="28"/>
        <v>0</v>
      </c>
      <c r="J368" s="148">
        <f t="shared" si="29"/>
        <v>0</v>
      </c>
      <c r="K368" s="171"/>
    </row>
    <row r="369" spans="1:11" s="20" customFormat="1" ht="20.100000000000001" customHeight="1">
      <c r="A369" s="18"/>
      <c r="B369" s="41" t="s">
        <v>250</v>
      </c>
      <c r="C369" s="176" t="s">
        <v>764</v>
      </c>
      <c r="D369" s="169">
        <v>2</v>
      </c>
      <c r="E369" s="139" t="s">
        <v>13</v>
      </c>
      <c r="F369" s="148"/>
      <c r="G369" s="148">
        <f t="shared" si="27"/>
        <v>0</v>
      </c>
      <c r="H369" s="148"/>
      <c r="I369" s="148">
        <f t="shared" si="28"/>
        <v>0</v>
      </c>
      <c r="J369" s="148">
        <f t="shared" si="29"/>
        <v>0</v>
      </c>
      <c r="K369" s="171"/>
    </row>
    <row r="370" spans="1:11" s="20" customFormat="1" ht="19.649999999999999" customHeight="1">
      <c r="A370" s="18"/>
      <c r="B370" s="41" t="s">
        <v>250</v>
      </c>
      <c r="C370" s="176" t="s">
        <v>765</v>
      </c>
      <c r="D370" s="169">
        <v>2</v>
      </c>
      <c r="E370" s="139" t="s">
        <v>13</v>
      </c>
      <c r="F370" s="148"/>
      <c r="G370" s="148">
        <f t="shared" si="27"/>
        <v>0</v>
      </c>
      <c r="H370" s="148"/>
      <c r="I370" s="148">
        <f t="shared" si="28"/>
        <v>0</v>
      </c>
      <c r="J370" s="148">
        <f t="shared" si="29"/>
        <v>0</v>
      </c>
      <c r="K370" s="171"/>
    </row>
    <row r="371" spans="1:11" s="20" customFormat="1" ht="20.100000000000001" customHeight="1">
      <c r="A371" s="18"/>
      <c r="B371" s="41" t="s">
        <v>250</v>
      </c>
      <c r="C371" s="176" t="s">
        <v>766</v>
      </c>
      <c r="D371" s="211">
        <v>2</v>
      </c>
      <c r="E371" s="172" t="s">
        <v>13</v>
      </c>
      <c r="F371" s="148"/>
      <c r="G371" s="148">
        <f t="shared" si="27"/>
        <v>0</v>
      </c>
      <c r="H371" s="148"/>
      <c r="I371" s="148">
        <f t="shared" si="28"/>
        <v>0</v>
      </c>
      <c r="J371" s="148">
        <f t="shared" si="29"/>
        <v>0</v>
      </c>
      <c r="K371" s="171"/>
    </row>
    <row r="372" spans="1:11" s="20" customFormat="1" ht="19.649999999999999" customHeight="1">
      <c r="A372" s="18"/>
      <c r="B372" s="41" t="s">
        <v>250</v>
      </c>
      <c r="C372" s="176" t="s">
        <v>767</v>
      </c>
      <c r="D372" s="169">
        <v>1</v>
      </c>
      <c r="E372" s="139" t="s">
        <v>13</v>
      </c>
      <c r="F372" s="148"/>
      <c r="G372" s="148">
        <f t="shared" si="27"/>
        <v>0</v>
      </c>
      <c r="H372" s="148"/>
      <c r="I372" s="148">
        <f t="shared" si="28"/>
        <v>0</v>
      </c>
      <c r="J372" s="148">
        <f t="shared" si="29"/>
        <v>0</v>
      </c>
      <c r="K372" s="171"/>
    </row>
    <row r="373" spans="1:11" s="20" customFormat="1" ht="20.100000000000001" customHeight="1">
      <c r="A373" s="18"/>
      <c r="B373" s="41" t="s">
        <v>250</v>
      </c>
      <c r="C373" s="176" t="s">
        <v>768</v>
      </c>
      <c r="D373" s="211">
        <v>1</v>
      </c>
      <c r="E373" s="172" t="s">
        <v>13</v>
      </c>
      <c r="F373" s="148"/>
      <c r="G373" s="148">
        <f t="shared" si="27"/>
        <v>0</v>
      </c>
      <c r="H373" s="148"/>
      <c r="I373" s="148">
        <f t="shared" si="28"/>
        <v>0</v>
      </c>
      <c r="J373" s="148">
        <f t="shared" si="29"/>
        <v>0</v>
      </c>
      <c r="K373" s="171"/>
    </row>
    <row r="374" spans="1:11" s="20" customFormat="1" ht="19.649999999999999" customHeight="1">
      <c r="A374" s="18"/>
      <c r="B374" s="41" t="s">
        <v>250</v>
      </c>
      <c r="C374" s="176" t="s">
        <v>364</v>
      </c>
      <c r="D374" s="211">
        <v>1</v>
      </c>
      <c r="E374" s="172" t="s">
        <v>13</v>
      </c>
      <c r="F374" s="148"/>
      <c r="G374" s="148">
        <f t="shared" si="27"/>
        <v>0</v>
      </c>
      <c r="H374" s="148"/>
      <c r="I374" s="148">
        <f t="shared" si="28"/>
        <v>0</v>
      </c>
      <c r="J374" s="148">
        <f t="shared" si="29"/>
        <v>0</v>
      </c>
      <c r="K374" s="171"/>
    </row>
    <row r="375" spans="1:11" s="20" customFormat="1" ht="20.100000000000001" customHeight="1">
      <c r="A375" s="18"/>
      <c r="B375" s="41" t="s">
        <v>250</v>
      </c>
      <c r="C375" s="176" t="s">
        <v>769</v>
      </c>
      <c r="D375" s="169">
        <v>6</v>
      </c>
      <c r="E375" s="139" t="s">
        <v>13</v>
      </c>
      <c r="F375" s="148"/>
      <c r="G375" s="148">
        <f t="shared" si="27"/>
        <v>0</v>
      </c>
      <c r="H375" s="148"/>
      <c r="I375" s="148">
        <f t="shared" si="28"/>
        <v>0</v>
      </c>
      <c r="J375" s="148">
        <f t="shared" si="29"/>
        <v>0</v>
      </c>
      <c r="K375" s="171"/>
    </row>
    <row r="376" spans="1:11" s="20" customFormat="1" ht="19.649999999999999" customHeight="1">
      <c r="A376" s="18"/>
      <c r="B376" s="41" t="s">
        <v>250</v>
      </c>
      <c r="C376" s="176" t="s">
        <v>365</v>
      </c>
      <c r="D376" s="211">
        <v>4</v>
      </c>
      <c r="E376" s="172" t="s">
        <v>13</v>
      </c>
      <c r="F376" s="148"/>
      <c r="G376" s="148">
        <f t="shared" si="27"/>
        <v>0</v>
      </c>
      <c r="H376" s="148"/>
      <c r="I376" s="148">
        <f t="shared" si="28"/>
        <v>0</v>
      </c>
      <c r="J376" s="148">
        <f t="shared" si="29"/>
        <v>0</v>
      </c>
      <c r="K376" s="171"/>
    </row>
    <row r="377" spans="1:11" s="20" customFormat="1" ht="20.100000000000001" customHeight="1">
      <c r="A377" s="18"/>
      <c r="B377" s="41" t="s">
        <v>250</v>
      </c>
      <c r="C377" s="176" t="s">
        <v>582</v>
      </c>
      <c r="D377" s="169">
        <v>1</v>
      </c>
      <c r="E377" s="172" t="s">
        <v>14</v>
      </c>
      <c r="F377" s="148"/>
      <c r="G377" s="148">
        <f t="shared" si="27"/>
        <v>0</v>
      </c>
      <c r="H377" s="148"/>
      <c r="I377" s="148">
        <f t="shared" si="28"/>
        <v>0</v>
      </c>
      <c r="J377" s="148">
        <f t="shared" si="29"/>
        <v>0</v>
      </c>
      <c r="K377" s="171"/>
    </row>
    <row r="378" spans="1:11" s="20" customFormat="1" ht="19.649999999999999" customHeight="1">
      <c r="A378" s="18"/>
      <c r="B378" s="41" t="s">
        <v>250</v>
      </c>
      <c r="C378" s="176" t="s">
        <v>581</v>
      </c>
      <c r="D378" s="211">
        <v>1</v>
      </c>
      <c r="E378" s="172" t="s">
        <v>14</v>
      </c>
      <c r="F378" s="148"/>
      <c r="G378" s="148">
        <f t="shared" si="27"/>
        <v>0</v>
      </c>
      <c r="H378" s="148"/>
      <c r="I378" s="148">
        <f t="shared" si="28"/>
        <v>0</v>
      </c>
      <c r="J378" s="148">
        <f t="shared" si="29"/>
        <v>0</v>
      </c>
      <c r="K378" s="171"/>
    </row>
    <row r="379" spans="1:11" s="20" customFormat="1" ht="18.75" customHeight="1">
      <c r="A379" s="18"/>
      <c r="B379" s="41"/>
      <c r="C379" s="176"/>
      <c r="D379" s="211"/>
      <c r="E379" s="172"/>
      <c r="F379" s="148"/>
      <c r="G379" s="148">
        <f t="shared" si="27"/>
        <v>0</v>
      </c>
      <c r="H379" s="148"/>
      <c r="I379" s="148">
        <f t="shared" si="28"/>
        <v>0</v>
      </c>
      <c r="J379" s="148">
        <f t="shared" si="29"/>
        <v>0</v>
      </c>
      <c r="K379" s="171"/>
    </row>
    <row r="380" spans="1:11" s="20" customFormat="1" ht="21" customHeight="1">
      <c r="A380" s="18"/>
      <c r="B380" s="15">
        <v>4.3</v>
      </c>
      <c r="C380" s="180" t="s">
        <v>366</v>
      </c>
      <c r="D380" s="169"/>
      <c r="E380" s="139"/>
      <c r="F380" s="148"/>
      <c r="G380" s="148">
        <f t="shared" si="27"/>
        <v>0</v>
      </c>
      <c r="H380" s="148"/>
      <c r="I380" s="148">
        <f t="shared" si="28"/>
        <v>0</v>
      </c>
      <c r="J380" s="148">
        <f t="shared" si="29"/>
        <v>0</v>
      </c>
      <c r="K380" s="171"/>
    </row>
    <row r="381" spans="1:11" s="20" customFormat="1" ht="20.100000000000001" customHeight="1">
      <c r="A381" s="18"/>
      <c r="B381" s="41" t="s">
        <v>250</v>
      </c>
      <c r="C381" s="176" t="s">
        <v>770</v>
      </c>
      <c r="D381" s="169">
        <v>1</v>
      </c>
      <c r="E381" s="139" t="s">
        <v>13</v>
      </c>
      <c r="F381" s="148"/>
      <c r="G381" s="148">
        <f t="shared" si="27"/>
        <v>0</v>
      </c>
      <c r="H381" s="148"/>
      <c r="I381" s="148">
        <f t="shared" si="28"/>
        <v>0</v>
      </c>
      <c r="J381" s="148">
        <f t="shared" si="29"/>
        <v>0</v>
      </c>
      <c r="K381" s="171"/>
    </row>
    <row r="382" spans="1:11" s="20" customFormat="1" ht="19.649999999999999" customHeight="1">
      <c r="A382" s="18"/>
      <c r="B382" s="41" t="s">
        <v>250</v>
      </c>
      <c r="C382" s="176" t="s">
        <v>367</v>
      </c>
      <c r="D382" s="169">
        <v>1</v>
      </c>
      <c r="E382" s="139" t="s">
        <v>13</v>
      </c>
      <c r="F382" s="148"/>
      <c r="G382" s="148">
        <f t="shared" si="27"/>
        <v>0</v>
      </c>
      <c r="H382" s="148"/>
      <c r="I382" s="148">
        <f t="shared" si="28"/>
        <v>0</v>
      </c>
      <c r="J382" s="148">
        <f t="shared" si="29"/>
        <v>0</v>
      </c>
      <c r="K382" s="171"/>
    </row>
    <row r="383" spans="1:11" s="20" customFormat="1" ht="20.100000000000001" customHeight="1">
      <c r="A383" s="18"/>
      <c r="B383" s="41" t="s">
        <v>250</v>
      </c>
      <c r="C383" s="176" t="s">
        <v>771</v>
      </c>
      <c r="D383" s="211">
        <v>2</v>
      </c>
      <c r="E383" s="172" t="s">
        <v>13</v>
      </c>
      <c r="F383" s="148"/>
      <c r="G383" s="148">
        <f t="shared" si="27"/>
        <v>0</v>
      </c>
      <c r="H383" s="148"/>
      <c r="I383" s="148">
        <f t="shared" si="28"/>
        <v>0</v>
      </c>
      <c r="J383" s="148">
        <f t="shared" si="29"/>
        <v>0</v>
      </c>
      <c r="K383" s="171"/>
    </row>
    <row r="384" spans="1:11" s="20" customFormat="1" ht="19.649999999999999" customHeight="1">
      <c r="A384" s="18"/>
      <c r="B384" s="41" t="s">
        <v>250</v>
      </c>
      <c r="C384" s="176" t="s">
        <v>766</v>
      </c>
      <c r="D384" s="211">
        <v>2</v>
      </c>
      <c r="E384" s="172" t="s">
        <v>13</v>
      </c>
      <c r="F384" s="148"/>
      <c r="G384" s="148">
        <f t="shared" si="27"/>
        <v>0</v>
      </c>
      <c r="H384" s="148"/>
      <c r="I384" s="148">
        <f t="shared" si="28"/>
        <v>0</v>
      </c>
      <c r="J384" s="148">
        <f t="shared" si="29"/>
        <v>0</v>
      </c>
      <c r="K384" s="171"/>
    </row>
    <row r="385" spans="1:11" s="20" customFormat="1" ht="20.100000000000001" customHeight="1">
      <c r="A385" s="18"/>
      <c r="B385" s="41" t="s">
        <v>250</v>
      </c>
      <c r="C385" s="176" t="s">
        <v>768</v>
      </c>
      <c r="D385" s="169">
        <v>1</v>
      </c>
      <c r="E385" s="139" t="s">
        <v>13</v>
      </c>
      <c r="F385" s="148"/>
      <c r="G385" s="148">
        <f t="shared" si="27"/>
        <v>0</v>
      </c>
      <c r="H385" s="148"/>
      <c r="I385" s="148">
        <f t="shared" si="28"/>
        <v>0</v>
      </c>
      <c r="J385" s="148">
        <f t="shared" si="29"/>
        <v>0</v>
      </c>
      <c r="K385" s="171"/>
    </row>
    <row r="386" spans="1:11" s="280" customFormat="1" ht="19.649999999999999" customHeight="1">
      <c r="A386" s="18"/>
      <c r="B386" s="41" t="s">
        <v>250</v>
      </c>
      <c r="C386" s="176" t="s">
        <v>772</v>
      </c>
      <c r="D386" s="211">
        <v>2</v>
      </c>
      <c r="E386" s="172" t="s">
        <v>13</v>
      </c>
      <c r="F386" s="148"/>
      <c r="G386" s="148">
        <f t="shared" si="27"/>
        <v>0</v>
      </c>
      <c r="H386" s="148"/>
      <c r="I386" s="148">
        <f t="shared" si="28"/>
        <v>0</v>
      </c>
      <c r="J386" s="148">
        <f t="shared" si="29"/>
        <v>0</v>
      </c>
      <c r="K386" s="171"/>
    </row>
    <row r="387" spans="1:11" s="280" customFormat="1" ht="20.100000000000001" customHeight="1">
      <c r="A387" s="18"/>
      <c r="B387" s="41" t="s">
        <v>250</v>
      </c>
      <c r="C387" s="176" t="s">
        <v>773</v>
      </c>
      <c r="D387" s="211">
        <v>1</v>
      </c>
      <c r="E387" s="172" t="s">
        <v>13</v>
      </c>
      <c r="F387" s="148"/>
      <c r="G387" s="148">
        <f t="shared" si="27"/>
        <v>0</v>
      </c>
      <c r="H387" s="148"/>
      <c r="I387" s="148">
        <f t="shared" si="28"/>
        <v>0</v>
      </c>
      <c r="J387" s="148">
        <f t="shared" si="29"/>
        <v>0</v>
      </c>
      <c r="K387" s="171"/>
    </row>
    <row r="388" spans="1:11" s="280" customFormat="1" ht="19.649999999999999" customHeight="1">
      <c r="A388" s="18"/>
      <c r="B388" s="41" t="s">
        <v>250</v>
      </c>
      <c r="C388" s="176" t="s">
        <v>774</v>
      </c>
      <c r="D388" s="211">
        <v>103</v>
      </c>
      <c r="E388" s="172" t="s">
        <v>13</v>
      </c>
      <c r="F388" s="148"/>
      <c r="G388" s="148">
        <f t="shared" si="27"/>
        <v>0</v>
      </c>
      <c r="H388" s="148"/>
      <c r="I388" s="148">
        <f t="shared" si="28"/>
        <v>0</v>
      </c>
      <c r="J388" s="148">
        <f t="shared" si="29"/>
        <v>0</v>
      </c>
      <c r="K388" s="171"/>
    </row>
    <row r="389" spans="1:11" s="280" customFormat="1" ht="20.100000000000001" customHeight="1">
      <c r="A389" s="18"/>
      <c r="B389" s="41" t="s">
        <v>250</v>
      </c>
      <c r="C389" s="176" t="s">
        <v>368</v>
      </c>
      <c r="D389" s="169">
        <v>1</v>
      </c>
      <c r="E389" s="139" t="s">
        <v>13</v>
      </c>
      <c r="F389" s="148"/>
      <c r="G389" s="148">
        <f t="shared" si="27"/>
        <v>0</v>
      </c>
      <c r="H389" s="148"/>
      <c r="I389" s="148">
        <f t="shared" si="28"/>
        <v>0</v>
      </c>
      <c r="J389" s="148">
        <f t="shared" si="29"/>
        <v>0</v>
      </c>
      <c r="K389" s="171"/>
    </row>
    <row r="390" spans="1:11" s="280" customFormat="1" ht="19.649999999999999" customHeight="1">
      <c r="A390" s="18"/>
      <c r="B390" s="41" t="s">
        <v>250</v>
      </c>
      <c r="C390" s="176" t="s">
        <v>581</v>
      </c>
      <c r="D390" s="211">
        <v>1</v>
      </c>
      <c r="E390" s="172" t="s">
        <v>14</v>
      </c>
      <c r="F390" s="148"/>
      <c r="G390" s="148">
        <f t="shared" si="27"/>
        <v>0</v>
      </c>
      <c r="H390" s="148"/>
      <c r="I390" s="148">
        <f t="shared" si="28"/>
        <v>0</v>
      </c>
      <c r="J390" s="148">
        <f t="shared" si="29"/>
        <v>0</v>
      </c>
      <c r="K390" s="171"/>
    </row>
    <row r="391" spans="1:11" s="20" customFormat="1" ht="21" customHeight="1">
      <c r="A391" s="18"/>
      <c r="B391" s="41"/>
      <c r="C391" s="176"/>
      <c r="D391" s="211"/>
      <c r="E391" s="172"/>
      <c r="F391" s="148"/>
      <c r="G391" s="148">
        <f t="shared" si="27"/>
        <v>0</v>
      </c>
      <c r="H391" s="148"/>
      <c r="I391" s="148">
        <f t="shared" si="28"/>
        <v>0</v>
      </c>
      <c r="J391" s="148">
        <f t="shared" si="29"/>
        <v>0</v>
      </c>
      <c r="K391" s="171"/>
    </row>
    <row r="392" spans="1:11" s="20" customFormat="1" ht="21" customHeight="1">
      <c r="A392" s="18"/>
      <c r="B392" s="15">
        <v>4.4000000000000004</v>
      </c>
      <c r="C392" s="180" t="s">
        <v>369</v>
      </c>
      <c r="D392" s="169"/>
      <c r="E392" s="139"/>
      <c r="F392" s="148"/>
      <c r="G392" s="148">
        <f t="shared" si="27"/>
        <v>0</v>
      </c>
      <c r="H392" s="148"/>
      <c r="I392" s="148">
        <f t="shared" si="28"/>
        <v>0</v>
      </c>
      <c r="J392" s="148">
        <f t="shared" si="29"/>
        <v>0</v>
      </c>
      <c r="K392" s="171"/>
    </row>
    <row r="393" spans="1:11" s="355" customFormat="1" ht="20.100000000000001" customHeight="1">
      <c r="A393" s="139"/>
      <c r="B393" s="172" t="s">
        <v>250</v>
      </c>
      <c r="C393" s="176" t="s">
        <v>370</v>
      </c>
      <c r="D393" s="211">
        <v>60</v>
      </c>
      <c r="E393" s="172" t="s">
        <v>462</v>
      </c>
      <c r="F393" s="148"/>
      <c r="G393" s="148">
        <f t="shared" si="27"/>
        <v>0</v>
      </c>
      <c r="H393" s="148"/>
      <c r="I393" s="148">
        <f t="shared" si="28"/>
        <v>0</v>
      </c>
      <c r="J393" s="148">
        <f t="shared" si="29"/>
        <v>0</v>
      </c>
      <c r="K393" s="171"/>
    </row>
    <row r="394" spans="1:11" s="355" customFormat="1" ht="20.100000000000001" customHeight="1">
      <c r="A394" s="139"/>
      <c r="B394" s="172" t="s">
        <v>250</v>
      </c>
      <c r="C394" s="176" t="s">
        <v>371</v>
      </c>
      <c r="D394" s="169">
        <v>14</v>
      </c>
      <c r="E394" s="139" t="s">
        <v>462</v>
      </c>
      <c r="F394" s="148"/>
      <c r="G394" s="148">
        <f t="shared" si="27"/>
        <v>0</v>
      </c>
      <c r="H394" s="148"/>
      <c r="I394" s="148">
        <f t="shared" si="28"/>
        <v>0</v>
      </c>
      <c r="J394" s="148">
        <f t="shared" si="29"/>
        <v>0</v>
      </c>
      <c r="K394" s="171"/>
    </row>
    <row r="395" spans="1:11" s="355" customFormat="1" ht="20.100000000000001" customHeight="1">
      <c r="A395" s="139"/>
      <c r="B395" s="172" t="s">
        <v>250</v>
      </c>
      <c r="C395" s="176" t="s">
        <v>413</v>
      </c>
      <c r="D395" s="169">
        <v>48</v>
      </c>
      <c r="E395" s="139" t="s">
        <v>462</v>
      </c>
      <c r="F395" s="148"/>
      <c r="G395" s="148">
        <f t="shared" si="27"/>
        <v>0</v>
      </c>
      <c r="H395" s="148"/>
      <c r="I395" s="148">
        <f t="shared" si="28"/>
        <v>0</v>
      </c>
      <c r="J395" s="148">
        <f t="shared" si="29"/>
        <v>0</v>
      </c>
      <c r="K395" s="171"/>
    </row>
    <row r="396" spans="1:11" s="355" customFormat="1" ht="20.100000000000001" customHeight="1">
      <c r="A396" s="139"/>
      <c r="B396" s="172" t="s">
        <v>250</v>
      </c>
      <c r="C396" s="176" t="s">
        <v>775</v>
      </c>
      <c r="D396" s="169">
        <v>12</v>
      </c>
      <c r="E396" s="139" t="s">
        <v>462</v>
      </c>
      <c r="F396" s="148"/>
      <c r="G396" s="148">
        <f t="shared" si="27"/>
        <v>0</v>
      </c>
      <c r="H396" s="148"/>
      <c r="I396" s="148">
        <f t="shared" si="28"/>
        <v>0</v>
      </c>
      <c r="J396" s="148">
        <f t="shared" si="29"/>
        <v>0</v>
      </c>
      <c r="K396" s="171"/>
    </row>
    <row r="397" spans="1:11" s="355" customFormat="1" ht="20.100000000000001" customHeight="1">
      <c r="A397" s="139"/>
      <c r="B397" s="172" t="s">
        <v>250</v>
      </c>
      <c r="C397" s="176" t="s">
        <v>776</v>
      </c>
      <c r="D397" s="169">
        <v>33</v>
      </c>
      <c r="E397" s="139" t="s">
        <v>462</v>
      </c>
      <c r="F397" s="148"/>
      <c r="G397" s="148">
        <f t="shared" si="27"/>
        <v>0</v>
      </c>
      <c r="H397" s="148"/>
      <c r="I397" s="148">
        <f t="shared" si="28"/>
        <v>0</v>
      </c>
      <c r="J397" s="148">
        <f t="shared" si="29"/>
        <v>0</v>
      </c>
      <c r="K397" s="171"/>
    </row>
    <row r="398" spans="1:11" s="355" customFormat="1" ht="20.100000000000001" customHeight="1">
      <c r="A398" s="139"/>
      <c r="B398" s="172" t="s">
        <v>250</v>
      </c>
      <c r="C398" s="176" t="s">
        <v>372</v>
      </c>
      <c r="D398" s="169">
        <v>30</v>
      </c>
      <c r="E398" s="139" t="s">
        <v>462</v>
      </c>
      <c r="F398" s="148"/>
      <c r="G398" s="148">
        <f t="shared" si="27"/>
        <v>0</v>
      </c>
      <c r="H398" s="148"/>
      <c r="I398" s="148">
        <f t="shared" si="28"/>
        <v>0</v>
      </c>
      <c r="J398" s="148">
        <f t="shared" si="29"/>
        <v>0</v>
      </c>
      <c r="K398" s="171"/>
    </row>
    <row r="399" spans="1:11" s="355" customFormat="1" ht="20.100000000000001" customHeight="1">
      <c r="A399" s="139"/>
      <c r="B399" s="172" t="s">
        <v>250</v>
      </c>
      <c r="C399" s="176" t="s">
        <v>373</v>
      </c>
      <c r="D399" s="169">
        <f>372-150</f>
        <v>222</v>
      </c>
      <c r="E399" s="139" t="s">
        <v>462</v>
      </c>
      <c r="F399" s="148"/>
      <c r="G399" s="148">
        <f t="shared" si="27"/>
        <v>0</v>
      </c>
      <c r="H399" s="148"/>
      <c r="I399" s="148">
        <f t="shared" si="28"/>
        <v>0</v>
      </c>
      <c r="J399" s="148">
        <f t="shared" si="29"/>
        <v>0</v>
      </c>
      <c r="K399" s="171"/>
    </row>
    <row r="400" spans="1:11" s="355" customFormat="1" ht="20.100000000000001" customHeight="1">
      <c r="A400" s="139"/>
      <c r="B400" s="172" t="s">
        <v>250</v>
      </c>
      <c r="C400" s="176" t="s">
        <v>374</v>
      </c>
      <c r="D400" s="169">
        <f>4374+600</f>
        <v>4974</v>
      </c>
      <c r="E400" s="139" t="s">
        <v>462</v>
      </c>
      <c r="F400" s="148"/>
      <c r="G400" s="148">
        <f t="shared" si="27"/>
        <v>0</v>
      </c>
      <c r="H400" s="148"/>
      <c r="I400" s="148">
        <f t="shared" si="28"/>
        <v>0</v>
      </c>
      <c r="J400" s="148">
        <f t="shared" si="29"/>
        <v>0</v>
      </c>
      <c r="K400" s="171"/>
    </row>
    <row r="401" spans="1:11" s="355" customFormat="1" ht="20.100000000000001" customHeight="1">
      <c r="A401" s="139"/>
      <c r="B401" s="172" t="s">
        <v>250</v>
      </c>
      <c r="C401" s="176" t="s">
        <v>375</v>
      </c>
      <c r="D401" s="169">
        <v>45</v>
      </c>
      <c r="E401" s="139" t="s">
        <v>462</v>
      </c>
      <c r="F401" s="148"/>
      <c r="G401" s="148">
        <f t="shared" si="27"/>
        <v>0</v>
      </c>
      <c r="H401" s="148"/>
      <c r="I401" s="148">
        <f t="shared" si="28"/>
        <v>0</v>
      </c>
      <c r="J401" s="148">
        <f t="shared" si="29"/>
        <v>0</v>
      </c>
      <c r="K401" s="171"/>
    </row>
    <row r="402" spans="1:11" s="355" customFormat="1" ht="20.100000000000001" customHeight="1">
      <c r="A402" s="139"/>
      <c r="B402" s="172" t="s">
        <v>250</v>
      </c>
      <c r="C402" s="176" t="s">
        <v>376</v>
      </c>
      <c r="D402" s="169">
        <v>192</v>
      </c>
      <c r="E402" s="139" t="s">
        <v>462</v>
      </c>
      <c r="F402" s="148"/>
      <c r="G402" s="148">
        <f t="shared" si="27"/>
        <v>0</v>
      </c>
      <c r="H402" s="148"/>
      <c r="I402" s="148">
        <f t="shared" si="28"/>
        <v>0</v>
      </c>
      <c r="J402" s="148">
        <f t="shared" si="29"/>
        <v>0</v>
      </c>
      <c r="K402" s="171"/>
    </row>
    <row r="403" spans="1:11" s="128" customFormat="1" ht="20.100000000000001" customHeight="1">
      <c r="A403" s="139"/>
      <c r="B403" s="172"/>
      <c r="C403" s="180" t="s">
        <v>850</v>
      </c>
      <c r="D403" s="169"/>
      <c r="E403" s="139"/>
      <c r="F403" s="148"/>
      <c r="G403" s="148">
        <f t="shared" si="27"/>
        <v>0</v>
      </c>
      <c r="H403" s="148"/>
      <c r="I403" s="148">
        <f t="shared" si="28"/>
        <v>0</v>
      </c>
      <c r="J403" s="148">
        <f t="shared" si="29"/>
        <v>0</v>
      </c>
      <c r="K403" s="171"/>
    </row>
    <row r="404" spans="1:11" s="128" customFormat="1" ht="21" customHeight="1">
      <c r="A404" s="139"/>
      <c r="B404" s="172" t="s">
        <v>250</v>
      </c>
      <c r="C404" s="176" t="s">
        <v>558</v>
      </c>
      <c r="D404" s="169">
        <v>1</v>
      </c>
      <c r="E404" s="139" t="s">
        <v>14</v>
      </c>
      <c r="F404" s="148"/>
      <c r="G404" s="148">
        <f t="shared" si="27"/>
        <v>0</v>
      </c>
      <c r="H404" s="148"/>
      <c r="I404" s="148">
        <f t="shared" si="28"/>
        <v>0</v>
      </c>
      <c r="J404" s="148">
        <f t="shared" si="29"/>
        <v>0</v>
      </c>
      <c r="K404" s="171"/>
    </row>
    <row r="405" spans="1:11" s="20" customFormat="1" ht="21" customHeight="1">
      <c r="A405" s="18"/>
      <c r="B405" s="41"/>
      <c r="C405" s="176"/>
      <c r="D405" s="169"/>
      <c r="E405" s="139"/>
      <c r="F405" s="148"/>
      <c r="G405" s="148">
        <f t="shared" si="27"/>
        <v>0</v>
      </c>
      <c r="H405" s="148"/>
      <c r="I405" s="148">
        <f t="shared" si="28"/>
        <v>0</v>
      </c>
      <c r="J405" s="148">
        <f t="shared" si="29"/>
        <v>0</v>
      </c>
      <c r="K405" s="171"/>
    </row>
    <row r="406" spans="1:11" s="20" customFormat="1" ht="21" customHeight="1">
      <c r="A406" s="18"/>
      <c r="B406" s="42">
        <v>4.5</v>
      </c>
      <c r="C406" s="168" t="s">
        <v>377</v>
      </c>
      <c r="D406" s="169"/>
      <c r="E406" s="139"/>
      <c r="F406" s="148"/>
      <c r="G406" s="148">
        <f t="shared" si="27"/>
        <v>0</v>
      </c>
      <c r="H406" s="148"/>
      <c r="I406" s="148">
        <f t="shared" si="28"/>
        <v>0</v>
      </c>
      <c r="J406" s="148">
        <f t="shared" si="29"/>
        <v>0</v>
      </c>
      <c r="K406" s="171"/>
    </row>
    <row r="407" spans="1:11" s="280" customFormat="1" ht="20.100000000000001" customHeight="1">
      <c r="A407" s="18"/>
      <c r="B407" s="41" t="s">
        <v>250</v>
      </c>
      <c r="C407" s="176" t="s">
        <v>378</v>
      </c>
      <c r="D407" s="169">
        <v>284</v>
      </c>
      <c r="E407" s="139" t="s">
        <v>462</v>
      </c>
      <c r="F407" s="148"/>
      <c r="G407" s="148">
        <f t="shared" si="27"/>
        <v>0</v>
      </c>
      <c r="H407" s="148"/>
      <c r="I407" s="148">
        <f t="shared" si="28"/>
        <v>0</v>
      </c>
      <c r="J407" s="148">
        <f t="shared" si="29"/>
        <v>0</v>
      </c>
      <c r="K407" s="171"/>
    </row>
    <row r="408" spans="1:11" s="280" customFormat="1" ht="20.100000000000001" customHeight="1">
      <c r="A408" s="18"/>
      <c r="B408" s="41" t="s">
        <v>250</v>
      </c>
      <c r="C408" s="176" t="s">
        <v>777</v>
      </c>
      <c r="D408" s="169">
        <v>245</v>
      </c>
      <c r="E408" s="139" t="s">
        <v>462</v>
      </c>
      <c r="F408" s="148"/>
      <c r="G408" s="148">
        <f t="shared" si="27"/>
        <v>0</v>
      </c>
      <c r="H408" s="148"/>
      <c r="I408" s="148">
        <f t="shared" si="28"/>
        <v>0</v>
      </c>
      <c r="J408" s="148">
        <f t="shared" si="29"/>
        <v>0</v>
      </c>
      <c r="K408" s="171"/>
    </row>
    <row r="409" spans="1:11" s="280" customFormat="1" ht="20.100000000000001" customHeight="1">
      <c r="A409" s="18"/>
      <c r="B409" s="41" t="s">
        <v>250</v>
      </c>
      <c r="C409" s="176" t="s">
        <v>379</v>
      </c>
      <c r="D409" s="169">
        <f>15*4</f>
        <v>60</v>
      </c>
      <c r="E409" s="139" t="s">
        <v>462</v>
      </c>
      <c r="F409" s="148"/>
      <c r="G409" s="148">
        <f t="shared" si="27"/>
        <v>0</v>
      </c>
      <c r="H409" s="148"/>
      <c r="I409" s="148">
        <f t="shared" si="28"/>
        <v>0</v>
      </c>
      <c r="J409" s="148">
        <f t="shared" si="29"/>
        <v>0</v>
      </c>
      <c r="K409" s="171"/>
    </row>
    <row r="410" spans="1:11" s="280" customFormat="1" ht="20.100000000000001" customHeight="1">
      <c r="A410" s="18"/>
      <c r="B410" s="41" t="s">
        <v>250</v>
      </c>
      <c r="C410" s="176" t="s">
        <v>380</v>
      </c>
      <c r="D410" s="169">
        <f>35*4+50</f>
        <v>190</v>
      </c>
      <c r="E410" s="139" t="s">
        <v>462</v>
      </c>
      <c r="F410" s="148"/>
      <c r="G410" s="148">
        <f t="shared" si="27"/>
        <v>0</v>
      </c>
      <c r="H410" s="148"/>
      <c r="I410" s="148">
        <f t="shared" si="28"/>
        <v>0</v>
      </c>
      <c r="J410" s="148">
        <f t="shared" si="29"/>
        <v>0</v>
      </c>
      <c r="K410" s="171"/>
    </row>
    <row r="411" spans="1:11" s="280" customFormat="1" ht="20.100000000000001" customHeight="1">
      <c r="A411" s="18"/>
      <c r="B411" s="41" t="s">
        <v>250</v>
      </c>
      <c r="C411" s="176" t="s">
        <v>381</v>
      </c>
      <c r="D411" s="169">
        <v>100</v>
      </c>
      <c r="E411" s="139" t="s">
        <v>462</v>
      </c>
      <c r="F411" s="148"/>
      <c r="G411" s="148">
        <f t="shared" si="27"/>
        <v>0</v>
      </c>
      <c r="H411" s="148"/>
      <c r="I411" s="148">
        <f t="shared" si="28"/>
        <v>0</v>
      </c>
      <c r="J411" s="148">
        <f t="shared" si="29"/>
        <v>0</v>
      </c>
      <c r="K411" s="171"/>
    </row>
    <row r="412" spans="1:11" s="280" customFormat="1" ht="20.100000000000001" customHeight="1">
      <c r="A412" s="18"/>
      <c r="B412" s="41" t="s">
        <v>250</v>
      </c>
      <c r="C412" s="176" t="s">
        <v>778</v>
      </c>
      <c r="D412" s="169">
        <v>100</v>
      </c>
      <c r="E412" s="139" t="s">
        <v>462</v>
      </c>
      <c r="F412" s="148"/>
      <c r="G412" s="148">
        <f t="shared" si="27"/>
        <v>0</v>
      </c>
      <c r="H412" s="148"/>
      <c r="I412" s="148">
        <f t="shared" si="28"/>
        <v>0</v>
      </c>
      <c r="J412" s="148">
        <f t="shared" si="29"/>
        <v>0</v>
      </c>
      <c r="K412" s="171"/>
    </row>
    <row r="413" spans="1:11" s="280" customFormat="1" ht="20.100000000000001" customHeight="1">
      <c r="A413" s="18"/>
      <c r="B413" s="41" t="s">
        <v>250</v>
      </c>
      <c r="C413" s="176" t="s">
        <v>382</v>
      </c>
      <c r="D413" s="169">
        <f>3628-3200</f>
        <v>428</v>
      </c>
      <c r="E413" s="139" t="s">
        <v>462</v>
      </c>
      <c r="F413" s="148"/>
      <c r="G413" s="148">
        <f t="shared" si="27"/>
        <v>0</v>
      </c>
      <c r="H413" s="148"/>
      <c r="I413" s="148">
        <f t="shared" si="28"/>
        <v>0</v>
      </c>
      <c r="J413" s="148">
        <f t="shared" si="29"/>
        <v>0</v>
      </c>
      <c r="K413" s="171"/>
    </row>
    <row r="414" spans="1:11" s="280" customFormat="1" ht="20.100000000000001" customHeight="1">
      <c r="A414" s="18"/>
      <c r="B414" s="41" t="s">
        <v>250</v>
      </c>
      <c r="C414" s="176" t="s">
        <v>383</v>
      </c>
      <c r="D414" s="169">
        <f>17835+1200</f>
        <v>19035</v>
      </c>
      <c r="E414" s="139" t="s">
        <v>462</v>
      </c>
      <c r="F414" s="148"/>
      <c r="G414" s="148">
        <f t="shared" si="27"/>
        <v>0</v>
      </c>
      <c r="H414" s="148"/>
      <c r="I414" s="148">
        <f t="shared" si="28"/>
        <v>0</v>
      </c>
      <c r="J414" s="148">
        <f t="shared" si="29"/>
        <v>0</v>
      </c>
      <c r="K414" s="171"/>
    </row>
    <row r="415" spans="1:11" s="128" customFormat="1" ht="20.100000000000001" customHeight="1">
      <c r="A415" s="139"/>
      <c r="B415" s="172"/>
      <c r="C415" s="180" t="s">
        <v>850</v>
      </c>
      <c r="D415" s="169"/>
      <c r="E415" s="139"/>
      <c r="F415" s="148"/>
      <c r="G415" s="148">
        <f t="shared" si="27"/>
        <v>0</v>
      </c>
      <c r="H415" s="148"/>
      <c r="I415" s="148">
        <f t="shared" si="28"/>
        <v>0</v>
      </c>
      <c r="J415" s="148">
        <f t="shared" si="29"/>
        <v>0</v>
      </c>
      <c r="K415" s="171"/>
    </row>
    <row r="416" spans="1:11" s="128" customFormat="1" ht="21" customHeight="1">
      <c r="A416" s="139"/>
      <c r="B416" s="172" t="s">
        <v>250</v>
      </c>
      <c r="C416" s="176" t="s">
        <v>578</v>
      </c>
      <c r="D416" s="169">
        <v>1</v>
      </c>
      <c r="E416" s="139" t="s">
        <v>14</v>
      </c>
      <c r="F416" s="148"/>
      <c r="G416" s="148">
        <f t="shared" si="27"/>
        <v>0</v>
      </c>
      <c r="H416" s="148"/>
      <c r="I416" s="148">
        <f t="shared" si="28"/>
        <v>0</v>
      </c>
      <c r="J416" s="148">
        <f t="shared" si="29"/>
        <v>0</v>
      </c>
      <c r="K416" s="171"/>
    </row>
    <row r="417" spans="1:15" s="20" customFormat="1" ht="21" customHeight="1">
      <c r="A417" s="18"/>
      <c r="B417" s="67"/>
      <c r="C417" s="174"/>
      <c r="D417" s="175"/>
      <c r="E417" s="178"/>
      <c r="F417" s="148"/>
      <c r="G417" s="148">
        <f t="shared" si="27"/>
        <v>0</v>
      </c>
      <c r="H417" s="148"/>
      <c r="I417" s="148">
        <f t="shared" si="28"/>
        <v>0</v>
      </c>
      <c r="J417" s="148">
        <f t="shared" si="29"/>
        <v>0</v>
      </c>
      <c r="K417" s="171"/>
    </row>
    <row r="418" spans="1:15" s="20" customFormat="1" ht="21" customHeight="1" thickBot="1">
      <c r="A418" s="18"/>
      <c r="B418" s="42">
        <v>4.5999999999999996</v>
      </c>
      <c r="C418" s="356" t="s">
        <v>384</v>
      </c>
      <c r="D418" s="169"/>
      <c r="E418" s="139"/>
      <c r="F418" s="148"/>
      <c r="G418" s="148">
        <f t="shared" si="27"/>
        <v>0</v>
      </c>
      <c r="H418" s="148"/>
      <c r="I418" s="148">
        <f t="shared" si="28"/>
        <v>0</v>
      </c>
      <c r="J418" s="148">
        <f t="shared" si="29"/>
        <v>0</v>
      </c>
      <c r="K418" s="171"/>
    </row>
    <row r="419" spans="1:15" s="20" customFormat="1" ht="20.100000000000001" customHeight="1">
      <c r="A419" s="18"/>
      <c r="B419" s="41" t="s">
        <v>250</v>
      </c>
      <c r="C419" s="357" t="s">
        <v>903</v>
      </c>
      <c r="D419" s="169">
        <v>33</v>
      </c>
      <c r="E419" s="139" t="s">
        <v>13</v>
      </c>
      <c r="F419" s="148"/>
      <c r="G419" s="148">
        <f t="shared" si="27"/>
        <v>0</v>
      </c>
      <c r="H419" s="148"/>
      <c r="I419" s="148">
        <f t="shared" si="28"/>
        <v>0</v>
      </c>
      <c r="J419" s="148">
        <f t="shared" si="29"/>
        <v>0</v>
      </c>
      <c r="K419" s="171"/>
      <c r="L419" s="267"/>
      <c r="M419" s="267"/>
      <c r="N419" s="267"/>
      <c r="O419" s="268"/>
    </row>
    <row r="420" spans="1:15" s="20" customFormat="1" ht="20.100000000000001" customHeight="1">
      <c r="A420" s="18"/>
      <c r="B420" s="41" t="s">
        <v>250</v>
      </c>
      <c r="C420" s="357" t="s">
        <v>904</v>
      </c>
      <c r="D420" s="169">
        <v>213</v>
      </c>
      <c r="E420" s="139" t="s">
        <v>13</v>
      </c>
      <c r="F420" s="148"/>
      <c r="G420" s="148">
        <f t="shared" si="27"/>
        <v>0</v>
      </c>
      <c r="H420" s="148"/>
      <c r="I420" s="148">
        <f t="shared" si="28"/>
        <v>0</v>
      </c>
      <c r="J420" s="148">
        <f t="shared" si="29"/>
        <v>0</v>
      </c>
      <c r="K420" s="171"/>
      <c r="L420" s="60"/>
      <c r="M420" s="60"/>
      <c r="N420" s="60"/>
      <c r="O420" s="73"/>
    </row>
    <row r="421" spans="1:15" s="20" customFormat="1" ht="20.100000000000001" customHeight="1">
      <c r="A421" s="18"/>
      <c r="B421" s="41" t="s">
        <v>250</v>
      </c>
      <c r="C421" s="357" t="s">
        <v>905</v>
      </c>
      <c r="D421" s="169">
        <v>8</v>
      </c>
      <c r="E421" s="139" t="s">
        <v>13</v>
      </c>
      <c r="F421" s="148"/>
      <c r="G421" s="148">
        <f t="shared" si="27"/>
        <v>0</v>
      </c>
      <c r="H421" s="148"/>
      <c r="I421" s="148">
        <f t="shared" si="28"/>
        <v>0</v>
      </c>
      <c r="J421" s="148">
        <f t="shared" si="29"/>
        <v>0</v>
      </c>
      <c r="K421" s="171"/>
      <c r="L421" s="60"/>
      <c r="M421" s="60"/>
      <c r="N421" s="60"/>
      <c r="O421" s="73"/>
    </row>
    <row r="422" spans="1:15" s="20" customFormat="1" ht="20.100000000000001" customHeight="1">
      <c r="A422" s="18"/>
      <c r="B422" s="41" t="s">
        <v>250</v>
      </c>
      <c r="C422" s="357" t="s">
        <v>906</v>
      </c>
      <c r="D422" s="169">
        <v>2</v>
      </c>
      <c r="E422" s="139" t="s">
        <v>13</v>
      </c>
      <c r="F422" s="148"/>
      <c r="G422" s="148">
        <f t="shared" si="27"/>
        <v>0</v>
      </c>
      <c r="H422" s="148"/>
      <c r="I422" s="148">
        <f t="shared" si="28"/>
        <v>0</v>
      </c>
      <c r="J422" s="148">
        <f t="shared" si="29"/>
        <v>0</v>
      </c>
      <c r="K422" s="171"/>
      <c r="L422" s="60"/>
      <c r="M422" s="60"/>
      <c r="N422" s="60"/>
      <c r="O422" s="73"/>
    </row>
    <row r="423" spans="1:15" s="20" customFormat="1" ht="20.100000000000001" customHeight="1">
      <c r="A423" s="18"/>
      <c r="B423" s="41" t="s">
        <v>250</v>
      </c>
      <c r="C423" s="357" t="s">
        <v>907</v>
      </c>
      <c r="D423" s="169">
        <v>67</v>
      </c>
      <c r="E423" s="139" t="s">
        <v>13</v>
      </c>
      <c r="F423" s="148"/>
      <c r="G423" s="148">
        <f t="shared" si="27"/>
        <v>0</v>
      </c>
      <c r="H423" s="148"/>
      <c r="I423" s="148">
        <f t="shared" si="28"/>
        <v>0</v>
      </c>
      <c r="J423" s="148">
        <f t="shared" si="29"/>
        <v>0</v>
      </c>
      <c r="K423" s="171"/>
      <c r="L423" s="60"/>
      <c r="M423" s="60"/>
      <c r="N423" s="60"/>
      <c r="O423" s="73"/>
    </row>
    <row r="424" spans="1:15" s="20" customFormat="1" ht="20.100000000000001" customHeight="1">
      <c r="A424" s="18"/>
      <c r="B424" s="41" t="s">
        <v>250</v>
      </c>
      <c r="C424" s="357" t="s">
        <v>896</v>
      </c>
      <c r="D424" s="169">
        <v>10</v>
      </c>
      <c r="E424" s="139" t="s">
        <v>13</v>
      </c>
      <c r="F424" s="148"/>
      <c r="G424" s="148">
        <f t="shared" si="27"/>
        <v>0</v>
      </c>
      <c r="H424" s="148"/>
      <c r="I424" s="148">
        <f t="shared" si="28"/>
        <v>0</v>
      </c>
      <c r="J424" s="148">
        <f t="shared" si="29"/>
        <v>0</v>
      </c>
      <c r="K424" s="171"/>
      <c r="L424" s="60"/>
      <c r="M424" s="60"/>
      <c r="N424" s="60"/>
      <c r="O424" s="73"/>
    </row>
    <row r="425" spans="1:15" s="20" customFormat="1" ht="20.100000000000001" customHeight="1">
      <c r="A425" s="18"/>
      <c r="B425" s="41" t="s">
        <v>250</v>
      </c>
      <c r="C425" s="357" t="s">
        <v>908</v>
      </c>
      <c r="D425" s="169">
        <v>73</v>
      </c>
      <c r="E425" s="139" t="s">
        <v>13</v>
      </c>
      <c r="F425" s="148"/>
      <c r="G425" s="148">
        <f t="shared" si="27"/>
        <v>0</v>
      </c>
      <c r="H425" s="148"/>
      <c r="I425" s="148">
        <f t="shared" si="28"/>
        <v>0</v>
      </c>
      <c r="J425" s="148">
        <f t="shared" si="29"/>
        <v>0</v>
      </c>
      <c r="K425" s="171"/>
      <c r="L425" s="60"/>
      <c r="M425" s="60"/>
      <c r="N425" s="60"/>
      <c r="O425" s="73"/>
    </row>
    <row r="426" spans="1:15" s="20" customFormat="1" ht="20.100000000000001" customHeight="1">
      <c r="A426" s="18"/>
      <c r="B426" s="41" t="s">
        <v>250</v>
      </c>
      <c r="C426" s="357" t="s">
        <v>909</v>
      </c>
      <c r="D426" s="169">
        <v>9</v>
      </c>
      <c r="E426" s="139" t="s">
        <v>13</v>
      </c>
      <c r="F426" s="148"/>
      <c r="G426" s="148">
        <f t="shared" si="27"/>
        <v>0</v>
      </c>
      <c r="H426" s="148"/>
      <c r="I426" s="148">
        <f t="shared" si="28"/>
        <v>0</v>
      </c>
      <c r="J426" s="148">
        <f t="shared" si="29"/>
        <v>0</v>
      </c>
      <c r="K426" s="171"/>
      <c r="L426" s="60"/>
      <c r="M426" s="60"/>
      <c r="N426" s="60"/>
      <c r="O426" s="73"/>
    </row>
    <row r="427" spans="1:15" s="20" customFormat="1" ht="20.100000000000001" customHeight="1">
      <c r="A427" s="18"/>
      <c r="B427" s="41" t="s">
        <v>250</v>
      </c>
      <c r="C427" s="357" t="s">
        <v>910</v>
      </c>
      <c r="D427" s="169">
        <v>4</v>
      </c>
      <c r="E427" s="139" t="s">
        <v>13</v>
      </c>
      <c r="F427" s="148"/>
      <c r="G427" s="148">
        <f t="shared" si="27"/>
        <v>0</v>
      </c>
      <c r="H427" s="148"/>
      <c r="I427" s="148">
        <f t="shared" si="28"/>
        <v>0</v>
      </c>
      <c r="J427" s="148">
        <f t="shared" si="29"/>
        <v>0</v>
      </c>
      <c r="K427" s="171"/>
      <c r="L427" s="60"/>
      <c r="M427" s="60"/>
      <c r="N427" s="60"/>
      <c r="O427" s="73"/>
    </row>
    <row r="428" spans="1:15" s="20" customFormat="1" ht="20.100000000000001" customHeight="1">
      <c r="A428" s="18"/>
      <c r="B428" s="41" t="s">
        <v>250</v>
      </c>
      <c r="C428" s="357" t="s">
        <v>911</v>
      </c>
      <c r="D428" s="169">
        <v>14</v>
      </c>
      <c r="E428" s="139" t="s">
        <v>13</v>
      </c>
      <c r="F428" s="148"/>
      <c r="G428" s="148">
        <f t="shared" si="27"/>
        <v>0</v>
      </c>
      <c r="H428" s="148"/>
      <c r="I428" s="148">
        <f t="shared" si="28"/>
        <v>0</v>
      </c>
      <c r="J428" s="148">
        <f t="shared" si="29"/>
        <v>0</v>
      </c>
      <c r="K428" s="171"/>
      <c r="L428" s="60"/>
      <c r="M428" s="60"/>
      <c r="N428" s="60"/>
      <c r="O428" s="73"/>
    </row>
    <row r="429" spans="1:15" s="20" customFormat="1" ht="20.100000000000001" customHeight="1">
      <c r="A429" s="18"/>
      <c r="B429" s="41" t="s">
        <v>250</v>
      </c>
      <c r="C429" s="357" t="s">
        <v>912</v>
      </c>
      <c r="D429" s="169">
        <v>4</v>
      </c>
      <c r="E429" s="139" t="s">
        <v>13</v>
      </c>
      <c r="F429" s="148"/>
      <c r="G429" s="148">
        <f t="shared" si="27"/>
        <v>0</v>
      </c>
      <c r="H429" s="148"/>
      <c r="I429" s="148">
        <f t="shared" si="28"/>
        <v>0</v>
      </c>
      <c r="J429" s="148">
        <f t="shared" si="29"/>
        <v>0</v>
      </c>
      <c r="K429" s="171"/>
      <c r="L429" s="60"/>
      <c r="M429" s="60"/>
      <c r="N429" s="60"/>
      <c r="O429" s="73"/>
    </row>
    <row r="430" spans="1:15" s="20" customFormat="1" ht="20.100000000000001" customHeight="1">
      <c r="A430" s="18"/>
      <c r="B430" s="41" t="s">
        <v>250</v>
      </c>
      <c r="C430" s="357" t="s">
        <v>913</v>
      </c>
      <c r="D430" s="169">
        <v>8</v>
      </c>
      <c r="E430" s="139" t="s">
        <v>13</v>
      </c>
      <c r="F430" s="148"/>
      <c r="G430" s="148">
        <f t="shared" ref="G430:G493" si="30">D430*F430</f>
        <v>0</v>
      </c>
      <c r="H430" s="148"/>
      <c r="I430" s="148">
        <f t="shared" ref="I430:I493" si="31">H430*D430</f>
        <v>0</v>
      </c>
      <c r="J430" s="148">
        <f t="shared" ref="J430:J493" si="32">I430+G430</f>
        <v>0</v>
      </c>
      <c r="K430" s="171"/>
      <c r="L430" s="60"/>
      <c r="M430" s="60"/>
      <c r="N430" s="60"/>
      <c r="O430" s="73"/>
    </row>
    <row r="431" spans="1:15" s="20" customFormat="1" ht="20.100000000000001" customHeight="1">
      <c r="A431" s="18"/>
      <c r="B431" s="41" t="s">
        <v>250</v>
      </c>
      <c r="C431" s="357" t="s">
        <v>914</v>
      </c>
      <c r="D431" s="169">
        <v>5</v>
      </c>
      <c r="E431" s="139" t="s">
        <v>13</v>
      </c>
      <c r="F431" s="148"/>
      <c r="G431" s="148">
        <f t="shared" si="30"/>
        <v>0</v>
      </c>
      <c r="H431" s="148"/>
      <c r="I431" s="148">
        <f t="shared" si="31"/>
        <v>0</v>
      </c>
      <c r="J431" s="148">
        <f t="shared" si="32"/>
        <v>0</v>
      </c>
      <c r="K431" s="171"/>
      <c r="L431" s="60"/>
      <c r="M431" s="60"/>
      <c r="N431" s="60"/>
      <c r="O431" s="73"/>
    </row>
    <row r="432" spans="1:15" s="20" customFormat="1" ht="20.100000000000001" customHeight="1">
      <c r="A432" s="18"/>
      <c r="B432" s="41" t="s">
        <v>250</v>
      </c>
      <c r="C432" s="357" t="s">
        <v>915</v>
      </c>
      <c r="D432" s="169">
        <v>2</v>
      </c>
      <c r="E432" s="139" t="s">
        <v>13</v>
      </c>
      <c r="F432" s="148"/>
      <c r="G432" s="148">
        <f t="shared" si="30"/>
        <v>0</v>
      </c>
      <c r="H432" s="148"/>
      <c r="I432" s="148">
        <f t="shared" si="31"/>
        <v>0</v>
      </c>
      <c r="J432" s="148">
        <f t="shared" si="32"/>
        <v>0</v>
      </c>
      <c r="K432" s="171"/>
      <c r="L432" s="60"/>
      <c r="M432" s="60"/>
      <c r="N432" s="60"/>
      <c r="O432" s="73"/>
    </row>
    <row r="433" spans="1:15" s="20" customFormat="1" ht="21" customHeight="1">
      <c r="A433" s="18"/>
      <c r="B433" s="41" t="s">
        <v>250</v>
      </c>
      <c r="C433" s="304" t="s">
        <v>590</v>
      </c>
      <c r="D433" s="169">
        <v>4</v>
      </c>
      <c r="E433" s="139" t="s">
        <v>13</v>
      </c>
      <c r="F433" s="148"/>
      <c r="G433" s="148">
        <f t="shared" si="30"/>
        <v>0</v>
      </c>
      <c r="H433" s="148"/>
      <c r="I433" s="148">
        <f t="shared" si="31"/>
        <v>0</v>
      </c>
      <c r="J433" s="148">
        <f t="shared" si="32"/>
        <v>0</v>
      </c>
      <c r="K433" s="171"/>
      <c r="L433" s="60"/>
      <c r="M433" s="60"/>
      <c r="N433" s="60"/>
      <c r="O433" s="73"/>
    </row>
    <row r="434" spans="1:15" s="20" customFormat="1" ht="21" customHeight="1">
      <c r="A434" s="18"/>
      <c r="B434" s="41" t="s">
        <v>250</v>
      </c>
      <c r="C434" s="357" t="s">
        <v>916</v>
      </c>
      <c r="D434" s="169">
        <v>6</v>
      </c>
      <c r="E434" s="139" t="s">
        <v>13</v>
      </c>
      <c r="F434" s="148"/>
      <c r="G434" s="148">
        <f t="shared" si="30"/>
        <v>0</v>
      </c>
      <c r="H434" s="148"/>
      <c r="I434" s="148">
        <f t="shared" si="31"/>
        <v>0</v>
      </c>
      <c r="J434" s="148">
        <f t="shared" si="32"/>
        <v>0</v>
      </c>
      <c r="K434" s="171"/>
      <c r="L434" s="60"/>
      <c r="M434" s="60"/>
      <c r="N434" s="60"/>
      <c r="O434" s="73"/>
    </row>
    <row r="435" spans="1:15" s="20" customFormat="1" ht="21" customHeight="1" thickBot="1">
      <c r="A435" s="18"/>
      <c r="B435" s="43"/>
      <c r="C435" s="174"/>
      <c r="D435" s="175"/>
      <c r="E435" s="178"/>
      <c r="F435" s="148"/>
      <c r="G435" s="148">
        <f t="shared" si="30"/>
        <v>0</v>
      </c>
      <c r="H435" s="148"/>
      <c r="I435" s="148">
        <f t="shared" si="31"/>
        <v>0</v>
      </c>
      <c r="J435" s="148">
        <f t="shared" si="32"/>
        <v>0</v>
      </c>
      <c r="K435" s="171"/>
      <c r="L435" s="72"/>
      <c r="M435" s="72"/>
      <c r="N435" s="72"/>
      <c r="O435" s="269"/>
    </row>
    <row r="436" spans="1:15" s="20" customFormat="1" ht="21" customHeight="1">
      <c r="A436" s="18"/>
      <c r="B436" s="42">
        <v>4.7</v>
      </c>
      <c r="C436" s="168" t="s">
        <v>385</v>
      </c>
      <c r="D436" s="169"/>
      <c r="E436" s="139"/>
      <c r="F436" s="148"/>
      <c r="G436" s="148">
        <f t="shared" si="30"/>
        <v>0</v>
      </c>
      <c r="H436" s="148"/>
      <c r="I436" s="148">
        <f t="shared" si="31"/>
        <v>0</v>
      </c>
      <c r="J436" s="148">
        <f t="shared" si="32"/>
        <v>0</v>
      </c>
      <c r="K436" s="171"/>
    </row>
    <row r="437" spans="1:15" s="280" customFormat="1" ht="20.100000000000001" customHeight="1">
      <c r="A437" s="18"/>
      <c r="B437" s="41" t="s">
        <v>250</v>
      </c>
      <c r="C437" s="304" t="s">
        <v>386</v>
      </c>
      <c r="D437" s="169">
        <v>39</v>
      </c>
      <c r="E437" s="139" t="s">
        <v>13</v>
      </c>
      <c r="F437" s="148"/>
      <c r="G437" s="148">
        <f t="shared" si="30"/>
        <v>0</v>
      </c>
      <c r="H437" s="148"/>
      <c r="I437" s="148">
        <f t="shared" si="31"/>
        <v>0</v>
      </c>
      <c r="J437" s="148">
        <f t="shared" si="32"/>
        <v>0</v>
      </c>
      <c r="K437" s="171"/>
    </row>
    <row r="438" spans="1:15" s="280" customFormat="1" ht="20.100000000000001" customHeight="1">
      <c r="A438" s="18"/>
      <c r="B438" s="41" t="s">
        <v>250</v>
      </c>
      <c r="C438" s="304" t="s">
        <v>387</v>
      </c>
      <c r="D438" s="169">
        <v>36</v>
      </c>
      <c r="E438" s="139" t="s">
        <v>13</v>
      </c>
      <c r="F438" s="148"/>
      <c r="G438" s="148">
        <f t="shared" si="30"/>
        <v>0</v>
      </c>
      <c r="H438" s="148"/>
      <c r="I438" s="148">
        <f t="shared" si="31"/>
        <v>0</v>
      </c>
      <c r="J438" s="148">
        <f t="shared" si="32"/>
        <v>0</v>
      </c>
      <c r="K438" s="171"/>
    </row>
    <row r="439" spans="1:15" s="280" customFormat="1" ht="20.100000000000001" customHeight="1">
      <c r="A439" s="18"/>
      <c r="B439" s="41" t="s">
        <v>250</v>
      </c>
      <c r="C439" s="304" t="s">
        <v>388</v>
      </c>
      <c r="D439" s="169">
        <v>20</v>
      </c>
      <c r="E439" s="139" t="s">
        <v>13</v>
      </c>
      <c r="F439" s="148"/>
      <c r="G439" s="148">
        <f t="shared" si="30"/>
        <v>0</v>
      </c>
      <c r="H439" s="148"/>
      <c r="I439" s="148">
        <f t="shared" si="31"/>
        <v>0</v>
      </c>
      <c r="J439" s="148">
        <f t="shared" si="32"/>
        <v>0</v>
      </c>
      <c r="K439" s="171"/>
    </row>
    <row r="440" spans="1:15" s="280" customFormat="1" ht="20.100000000000001" customHeight="1">
      <c r="A440" s="18"/>
      <c r="B440" s="41" t="s">
        <v>250</v>
      </c>
      <c r="C440" s="304" t="s">
        <v>389</v>
      </c>
      <c r="D440" s="169">
        <v>8</v>
      </c>
      <c r="E440" s="139" t="s">
        <v>13</v>
      </c>
      <c r="F440" s="148"/>
      <c r="G440" s="148">
        <f t="shared" si="30"/>
        <v>0</v>
      </c>
      <c r="H440" s="148"/>
      <c r="I440" s="148">
        <f t="shared" si="31"/>
        <v>0</v>
      </c>
      <c r="J440" s="148">
        <f t="shared" si="32"/>
        <v>0</v>
      </c>
      <c r="K440" s="171"/>
    </row>
    <row r="441" spans="1:15" s="280" customFormat="1" ht="20.100000000000001" customHeight="1">
      <c r="A441" s="18"/>
      <c r="B441" s="41" t="s">
        <v>250</v>
      </c>
      <c r="C441" s="304" t="s">
        <v>390</v>
      </c>
      <c r="D441" s="169">
        <v>4</v>
      </c>
      <c r="E441" s="139" t="s">
        <v>13</v>
      </c>
      <c r="F441" s="148"/>
      <c r="G441" s="148">
        <f t="shared" si="30"/>
        <v>0</v>
      </c>
      <c r="H441" s="148"/>
      <c r="I441" s="148">
        <f t="shared" si="31"/>
        <v>0</v>
      </c>
      <c r="J441" s="148">
        <f t="shared" si="32"/>
        <v>0</v>
      </c>
      <c r="K441" s="171"/>
    </row>
    <row r="442" spans="1:15" s="280" customFormat="1" ht="20.100000000000001" customHeight="1">
      <c r="A442" s="18"/>
      <c r="B442" s="41" t="s">
        <v>250</v>
      </c>
      <c r="C442" s="304" t="s">
        <v>391</v>
      </c>
      <c r="D442" s="169">
        <v>63</v>
      </c>
      <c r="E442" s="139" t="s">
        <v>13</v>
      </c>
      <c r="F442" s="148"/>
      <c r="G442" s="148">
        <f t="shared" si="30"/>
        <v>0</v>
      </c>
      <c r="H442" s="148"/>
      <c r="I442" s="148">
        <f t="shared" si="31"/>
        <v>0</v>
      </c>
      <c r="J442" s="148">
        <f t="shared" si="32"/>
        <v>0</v>
      </c>
      <c r="K442" s="171"/>
    </row>
    <row r="443" spans="1:15" s="280" customFormat="1" ht="20.100000000000001" customHeight="1">
      <c r="A443" s="18"/>
      <c r="B443" s="41" t="s">
        <v>250</v>
      </c>
      <c r="C443" s="304" t="s">
        <v>392</v>
      </c>
      <c r="D443" s="169">
        <v>39</v>
      </c>
      <c r="E443" s="139" t="s">
        <v>13</v>
      </c>
      <c r="F443" s="148"/>
      <c r="G443" s="148">
        <f t="shared" si="30"/>
        <v>0</v>
      </c>
      <c r="H443" s="148"/>
      <c r="I443" s="148">
        <f t="shared" si="31"/>
        <v>0</v>
      </c>
      <c r="J443" s="148">
        <f t="shared" si="32"/>
        <v>0</v>
      </c>
      <c r="K443" s="171"/>
    </row>
    <row r="444" spans="1:15" s="280" customFormat="1" ht="20.100000000000001" customHeight="1">
      <c r="A444" s="18"/>
      <c r="B444" s="41" t="s">
        <v>250</v>
      </c>
      <c r="C444" s="358" t="s">
        <v>393</v>
      </c>
      <c r="D444" s="169">
        <v>14</v>
      </c>
      <c r="E444" s="139" t="s">
        <v>13</v>
      </c>
      <c r="F444" s="148"/>
      <c r="G444" s="148">
        <f t="shared" si="30"/>
        <v>0</v>
      </c>
      <c r="H444" s="148"/>
      <c r="I444" s="148">
        <f t="shared" si="31"/>
        <v>0</v>
      </c>
      <c r="J444" s="148">
        <f t="shared" si="32"/>
        <v>0</v>
      </c>
      <c r="K444" s="171"/>
    </row>
    <row r="445" spans="1:15" s="280" customFormat="1" ht="20.100000000000001" customHeight="1">
      <c r="A445" s="18"/>
      <c r="B445" s="41" t="s">
        <v>250</v>
      </c>
      <c r="C445" s="176" t="s">
        <v>394</v>
      </c>
      <c r="D445" s="169">
        <v>4</v>
      </c>
      <c r="E445" s="139" t="s">
        <v>13</v>
      </c>
      <c r="F445" s="148"/>
      <c r="G445" s="148">
        <f t="shared" si="30"/>
        <v>0</v>
      </c>
      <c r="H445" s="148"/>
      <c r="I445" s="148">
        <f t="shared" si="31"/>
        <v>0</v>
      </c>
      <c r="J445" s="148">
        <f t="shared" si="32"/>
        <v>0</v>
      </c>
      <c r="K445" s="171"/>
    </row>
    <row r="446" spans="1:15" s="280" customFormat="1" ht="20.100000000000001" customHeight="1">
      <c r="A446" s="18"/>
      <c r="B446" s="41" t="s">
        <v>250</v>
      </c>
      <c r="C446" s="176" t="s">
        <v>395</v>
      </c>
      <c r="D446" s="169">
        <v>33</v>
      </c>
      <c r="E446" s="139" t="s">
        <v>13</v>
      </c>
      <c r="F446" s="148"/>
      <c r="G446" s="148">
        <f t="shared" si="30"/>
        <v>0</v>
      </c>
      <c r="H446" s="148"/>
      <c r="I446" s="148">
        <f t="shared" si="31"/>
        <v>0</v>
      </c>
      <c r="J446" s="148">
        <f t="shared" si="32"/>
        <v>0</v>
      </c>
      <c r="K446" s="171"/>
    </row>
    <row r="447" spans="1:15" s="280" customFormat="1" ht="20.100000000000001" customHeight="1">
      <c r="A447" s="18"/>
      <c r="B447" s="41" t="s">
        <v>250</v>
      </c>
      <c r="C447" s="176" t="s">
        <v>396</v>
      </c>
      <c r="D447" s="169">
        <v>124</v>
      </c>
      <c r="E447" s="139" t="s">
        <v>13</v>
      </c>
      <c r="F447" s="148"/>
      <c r="G447" s="148">
        <f t="shared" si="30"/>
        <v>0</v>
      </c>
      <c r="H447" s="148"/>
      <c r="I447" s="148">
        <f t="shared" si="31"/>
        <v>0</v>
      </c>
      <c r="J447" s="148">
        <f t="shared" si="32"/>
        <v>0</v>
      </c>
      <c r="K447" s="171"/>
    </row>
    <row r="448" spans="1:15" s="280" customFormat="1" ht="20.100000000000001" customHeight="1">
      <c r="A448" s="18"/>
      <c r="B448" s="41" t="s">
        <v>250</v>
      </c>
      <c r="C448" s="176" t="s">
        <v>397</v>
      </c>
      <c r="D448" s="169">
        <v>3</v>
      </c>
      <c r="E448" s="139" t="s">
        <v>13</v>
      </c>
      <c r="F448" s="148"/>
      <c r="G448" s="148">
        <f t="shared" si="30"/>
        <v>0</v>
      </c>
      <c r="H448" s="148"/>
      <c r="I448" s="148">
        <f t="shared" si="31"/>
        <v>0</v>
      </c>
      <c r="J448" s="148">
        <f t="shared" si="32"/>
        <v>0</v>
      </c>
      <c r="K448" s="171"/>
    </row>
    <row r="449" spans="1:11" s="280" customFormat="1" ht="20.100000000000001" customHeight="1">
      <c r="A449" s="18"/>
      <c r="B449" s="41" t="s">
        <v>250</v>
      </c>
      <c r="C449" s="176" t="s">
        <v>398</v>
      </c>
      <c r="D449" s="169">
        <v>1</v>
      </c>
      <c r="E449" s="139" t="s">
        <v>13</v>
      </c>
      <c r="F449" s="148"/>
      <c r="G449" s="148">
        <f t="shared" si="30"/>
        <v>0</v>
      </c>
      <c r="H449" s="148"/>
      <c r="I449" s="148">
        <f t="shared" si="31"/>
        <v>0</v>
      </c>
      <c r="J449" s="148">
        <f t="shared" si="32"/>
        <v>0</v>
      </c>
      <c r="K449" s="171"/>
    </row>
    <row r="450" spans="1:11" s="20" customFormat="1" ht="21" customHeight="1">
      <c r="A450" s="18"/>
      <c r="B450" s="43"/>
      <c r="C450" s="174"/>
      <c r="D450" s="175"/>
      <c r="E450" s="139"/>
      <c r="F450" s="148"/>
      <c r="G450" s="148">
        <f t="shared" si="30"/>
        <v>0</v>
      </c>
      <c r="H450" s="148"/>
      <c r="I450" s="148">
        <f t="shared" si="31"/>
        <v>0</v>
      </c>
      <c r="J450" s="148">
        <f t="shared" si="32"/>
        <v>0</v>
      </c>
      <c r="K450" s="171"/>
    </row>
    <row r="451" spans="1:11" s="20" customFormat="1" ht="21" customHeight="1">
      <c r="A451" s="18"/>
      <c r="B451" s="42">
        <v>4.8</v>
      </c>
      <c r="C451" s="168" t="s">
        <v>399</v>
      </c>
      <c r="D451" s="169"/>
      <c r="E451" s="139"/>
      <c r="F451" s="148"/>
      <c r="G451" s="148">
        <f t="shared" si="30"/>
        <v>0</v>
      </c>
      <c r="H451" s="148"/>
      <c r="I451" s="148">
        <f t="shared" si="31"/>
        <v>0</v>
      </c>
      <c r="J451" s="148">
        <f t="shared" si="32"/>
        <v>0</v>
      </c>
      <c r="K451" s="171"/>
    </row>
    <row r="452" spans="1:11" s="20" customFormat="1" ht="20.100000000000001" customHeight="1">
      <c r="A452" s="18"/>
      <c r="B452" s="41" t="s">
        <v>250</v>
      </c>
      <c r="C452" s="176" t="s">
        <v>526</v>
      </c>
      <c r="D452" s="169">
        <v>1</v>
      </c>
      <c r="E452" s="139" t="s">
        <v>13</v>
      </c>
      <c r="F452" s="148"/>
      <c r="G452" s="148">
        <f t="shared" si="30"/>
        <v>0</v>
      </c>
      <c r="H452" s="148"/>
      <c r="I452" s="148">
        <f t="shared" si="31"/>
        <v>0</v>
      </c>
      <c r="J452" s="148">
        <f t="shared" si="32"/>
        <v>0</v>
      </c>
      <c r="K452" s="171"/>
    </row>
    <row r="453" spans="1:11" s="20" customFormat="1" ht="20.100000000000001" customHeight="1">
      <c r="A453" s="18"/>
      <c r="B453" s="41" t="s">
        <v>250</v>
      </c>
      <c r="C453" s="176" t="s">
        <v>400</v>
      </c>
      <c r="D453" s="169">
        <v>1</v>
      </c>
      <c r="E453" s="139" t="s">
        <v>13</v>
      </c>
      <c r="F453" s="148"/>
      <c r="G453" s="148">
        <f t="shared" si="30"/>
        <v>0</v>
      </c>
      <c r="H453" s="148"/>
      <c r="I453" s="148">
        <f t="shared" si="31"/>
        <v>0</v>
      </c>
      <c r="J453" s="148">
        <f t="shared" si="32"/>
        <v>0</v>
      </c>
      <c r="K453" s="171"/>
    </row>
    <row r="454" spans="1:11" s="20" customFormat="1" ht="20.100000000000001" customHeight="1">
      <c r="A454" s="18"/>
      <c r="B454" s="41" t="s">
        <v>250</v>
      </c>
      <c r="C454" s="176" t="s">
        <v>401</v>
      </c>
      <c r="D454" s="169">
        <v>11</v>
      </c>
      <c r="E454" s="139" t="s">
        <v>13</v>
      </c>
      <c r="F454" s="148"/>
      <c r="G454" s="148">
        <f t="shared" si="30"/>
        <v>0</v>
      </c>
      <c r="H454" s="148"/>
      <c r="I454" s="148">
        <f t="shared" si="31"/>
        <v>0</v>
      </c>
      <c r="J454" s="148">
        <f t="shared" si="32"/>
        <v>0</v>
      </c>
      <c r="K454" s="171"/>
    </row>
    <row r="455" spans="1:11" s="20" customFormat="1" ht="20.100000000000001" customHeight="1">
      <c r="A455" s="18"/>
      <c r="B455" s="41" t="s">
        <v>250</v>
      </c>
      <c r="C455" s="304" t="s">
        <v>402</v>
      </c>
      <c r="D455" s="169">
        <v>11</v>
      </c>
      <c r="E455" s="139" t="s">
        <v>13</v>
      </c>
      <c r="F455" s="148"/>
      <c r="G455" s="148">
        <f t="shared" si="30"/>
        <v>0</v>
      </c>
      <c r="H455" s="148"/>
      <c r="I455" s="148">
        <f t="shared" si="31"/>
        <v>0</v>
      </c>
      <c r="J455" s="148">
        <f t="shared" si="32"/>
        <v>0</v>
      </c>
      <c r="K455" s="171"/>
    </row>
    <row r="456" spans="1:11" s="20" customFormat="1" ht="20.100000000000001" customHeight="1">
      <c r="A456" s="18"/>
      <c r="B456" s="41" t="s">
        <v>250</v>
      </c>
      <c r="C456" s="304" t="s">
        <v>403</v>
      </c>
      <c r="D456" s="169">
        <v>54</v>
      </c>
      <c r="E456" s="139" t="s">
        <v>13</v>
      </c>
      <c r="F456" s="148"/>
      <c r="G456" s="148">
        <f t="shared" si="30"/>
        <v>0</v>
      </c>
      <c r="H456" s="148"/>
      <c r="I456" s="148">
        <f t="shared" si="31"/>
        <v>0</v>
      </c>
      <c r="J456" s="148">
        <f t="shared" si="32"/>
        <v>0</v>
      </c>
      <c r="K456" s="171"/>
    </row>
    <row r="457" spans="1:11" s="20" customFormat="1" ht="20.100000000000001" customHeight="1">
      <c r="A457" s="18"/>
      <c r="B457" s="41" t="s">
        <v>250</v>
      </c>
      <c r="C457" s="304" t="s">
        <v>404</v>
      </c>
      <c r="D457" s="169">
        <v>14</v>
      </c>
      <c r="E457" s="139" t="s">
        <v>13</v>
      </c>
      <c r="F457" s="148"/>
      <c r="G457" s="148">
        <f t="shared" si="30"/>
        <v>0</v>
      </c>
      <c r="H457" s="148"/>
      <c r="I457" s="148">
        <f t="shared" si="31"/>
        <v>0</v>
      </c>
      <c r="J457" s="148">
        <f t="shared" si="32"/>
        <v>0</v>
      </c>
      <c r="K457" s="171"/>
    </row>
    <row r="458" spans="1:11" s="20" customFormat="1" ht="20.100000000000001" customHeight="1">
      <c r="A458" s="18"/>
      <c r="B458" s="41" t="s">
        <v>250</v>
      </c>
      <c r="C458" s="304" t="s">
        <v>405</v>
      </c>
      <c r="D458" s="169">
        <v>15</v>
      </c>
      <c r="E458" s="139" t="s">
        <v>13</v>
      </c>
      <c r="F458" s="148"/>
      <c r="G458" s="148">
        <f t="shared" si="30"/>
        <v>0</v>
      </c>
      <c r="H458" s="148"/>
      <c r="I458" s="148">
        <f t="shared" si="31"/>
        <v>0</v>
      </c>
      <c r="J458" s="148">
        <f t="shared" si="32"/>
        <v>0</v>
      </c>
      <c r="K458" s="171"/>
    </row>
    <row r="459" spans="1:11" s="280" customFormat="1" ht="20.100000000000001" customHeight="1">
      <c r="A459" s="18"/>
      <c r="B459" s="41" t="s">
        <v>250</v>
      </c>
      <c r="C459" s="176" t="s">
        <v>374</v>
      </c>
      <c r="D459" s="169">
        <f>150+738</f>
        <v>888</v>
      </c>
      <c r="E459" s="139" t="s">
        <v>462</v>
      </c>
      <c r="F459" s="148"/>
      <c r="G459" s="148">
        <f t="shared" si="30"/>
        <v>0</v>
      </c>
      <c r="H459" s="148"/>
      <c r="I459" s="148">
        <f t="shared" si="31"/>
        <v>0</v>
      </c>
      <c r="J459" s="148">
        <f t="shared" si="32"/>
        <v>0</v>
      </c>
      <c r="K459" s="171"/>
    </row>
    <row r="460" spans="1:11" s="280" customFormat="1" ht="20.100000000000001" customHeight="1">
      <c r="A460" s="18"/>
      <c r="B460" s="41" t="s">
        <v>250</v>
      </c>
      <c r="C460" s="176" t="s">
        <v>406</v>
      </c>
      <c r="D460" s="169">
        <v>12</v>
      </c>
      <c r="E460" s="139" t="s">
        <v>462</v>
      </c>
      <c r="F460" s="148"/>
      <c r="G460" s="148">
        <f t="shared" si="30"/>
        <v>0</v>
      </c>
      <c r="H460" s="148"/>
      <c r="I460" s="148">
        <f t="shared" si="31"/>
        <v>0</v>
      </c>
      <c r="J460" s="148">
        <f t="shared" si="32"/>
        <v>0</v>
      </c>
      <c r="K460" s="171"/>
    </row>
    <row r="461" spans="1:11" s="20" customFormat="1" ht="20.100000000000001" customHeight="1">
      <c r="A461" s="18"/>
      <c r="B461" s="41" t="s">
        <v>250</v>
      </c>
      <c r="C461" s="176" t="s">
        <v>407</v>
      </c>
      <c r="D461" s="169">
        <v>180</v>
      </c>
      <c r="E461" s="139" t="s">
        <v>462</v>
      </c>
      <c r="F461" s="148"/>
      <c r="G461" s="148">
        <f t="shared" si="30"/>
        <v>0</v>
      </c>
      <c r="H461" s="148"/>
      <c r="I461" s="148">
        <f t="shared" si="31"/>
        <v>0</v>
      </c>
      <c r="J461" s="148">
        <f t="shared" si="32"/>
        <v>0</v>
      </c>
      <c r="K461" s="171"/>
    </row>
    <row r="462" spans="1:11" s="280" customFormat="1" ht="20.100000000000001" customHeight="1">
      <c r="A462" s="18"/>
      <c r="B462" s="41" t="s">
        <v>250</v>
      </c>
      <c r="C462" s="176" t="s">
        <v>408</v>
      </c>
      <c r="D462" s="169">
        <v>2220</v>
      </c>
      <c r="E462" s="139" t="s">
        <v>462</v>
      </c>
      <c r="F462" s="148"/>
      <c r="G462" s="148">
        <f t="shared" si="30"/>
        <v>0</v>
      </c>
      <c r="H462" s="148"/>
      <c r="I462" s="148">
        <f t="shared" si="31"/>
        <v>0</v>
      </c>
      <c r="J462" s="148">
        <f t="shared" si="32"/>
        <v>0</v>
      </c>
      <c r="K462" s="171"/>
    </row>
    <row r="463" spans="1:11" s="20" customFormat="1" ht="20.100000000000001" customHeight="1">
      <c r="A463" s="18"/>
      <c r="B463" s="41" t="s">
        <v>250</v>
      </c>
      <c r="C463" s="176" t="s">
        <v>409</v>
      </c>
      <c r="D463" s="169">
        <v>372</v>
      </c>
      <c r="E463" s="139" t="s">
        <v>462</v>
      </c>
      <c r="F463" s="148"/>
      <c r="G463" s="148">
        <f t="shared" si="30"/>
        <v>0</v>
      </c>
      <c r="H463" s="148"/>
      <c r="I463" s="148">
        <f t="shared" si="31"/>
        <v>0</v>
      </c>
      <c r="J463" s="148">
        <f t="shared" si="32"/>
        <v>0</v>
      </c>
      <c r="K463" s="171"/>
    </row>
    <row r="464" spans="1:11" s="128" customFormat="1" ht="20.100000000000001" customHeight="1">
      <c r="A464" s="139"/>
      <c r="B464" s="172"/>
      <c r="C464" s="180" t="s">
        <v>850</v>
      </c>
      <c r="D464" s="169"/>
      <c r="E464" s="139"/>
      <c r="F464" s="148"/>
      <c r="G464" s="148">
        <f t="shared" si="30"/>
        <v>0</v>
      </c>
      <c r="H464" s="148"/>
      <c r="I464" s="148">
        <f t="shared" si="31"/>
        <v>0</v>
      </c>
      <c r="J464" s="148">
        <f t="shared" si="32"/>
        <v>0</v>
      </c>
      <c r="K464" s="171"/>
    </row>
    <row r="465" spans="1:11" s="128" customFormat="1" ht="21" customHeight="1">
      <c r="A465" s="139"/>
      <c r="B465" s="172" t="s">
        <v>250</v>
      </c>
      <c r="C465" s="176" t="s">
        <v>578</v>
      </c>
      <c r="D465" s="169">
        <v>1</v>
      </c>
      <c r="E465" s="139" t="s">
        <v>14</v>
      </c>
      <c r="F465" s="148"/>
      <c r="G465" s="148">
        <f t="shared" si="30"/>
        <v>0</v>
      </c>
      <c r="H465" s="148"/>
      <c r="I465" s="148">
        <f t="shared" si="31"/>
        <v>0</v>
      </c>
      <c r="J465" s="148">
        <f t="shared" si="32"/>
        <v>0</v>
      </c>
      <c r="K465" s="171"/>
    </row>
    <row r="466" spans="1:11" s="128" customFormat="1" ht="21" customHeight="1">
      <c r="A466" s="139"/>
      <c r="B466" s="172" t="s">
        <v>250</v>
      </c>
      <c r="C466" s="176" t="s">
        <v>558</v>
      </c>
      <c r="D466" s="169">
        <v>1</v>
      </c>
      <c r="E466" s="139" t="s">
        <v>14</v>
      </c>
      <c r="F466" s="148"/>
      <c r="G466" s="148">
        <f t="shared" si="30"/>
        <v>0</v>
      </c>
      <c r="H466" s="148"/>
      <c r="I466" s="148">
        <f t="shared" si="31"/>
        <v>0</v>
      </c>
      <c r="J466" s="148">
        <f t="shared" si="32"/>
        <v>0</v>
      </c>
      <c r="K466" s="171"/>
    </row>
    <row r="467" spans="1:11" s="20" customFormat="1" ht="21" customHeight="1">
      <c r="A467" s="18"/>
      <c r="B467" s="33" t="s">
        <v>250</v>
      </c>
      <c r="C467" s="174"/>
      <c r="D467" s="175"/>
      <c r="E467" s="178"/>
      <c r="F467" s="148"/>
      <c r="G467" s="148">
        <f t="shared" si="30"/>
        <v>0</v>
      </c>
      <c r="H467" s="148"/>
      <c r="I467" s="148">
        <f t="shared" si="31"/>
        <v>0</v>
      </c>
      <c r="J467" s="148">
        <f t="shared" si="32"/>
        <v>0</v>
      </c>
      <c r="K467" s="171"/>
    </row>
    <row r="468" spans="1:11" s="20" customFormat="1" ht="21" customHeight="1">
      <c r="A468" s="18"/>
      <c r="B468" s="42">
        <v>4.9000000000000004</v>
      </c>
      <c r="C468" s="168" t="s">
        <v>410</v>
      </c>
      <c r="D468" s="169"/>
      <c r="E468" s="139"/>
      <c r="F468" s="148"/>
      <c r="G468" s="148">
        <f t="shared" si="30"/>
        <v>0</v>
      </c>
      <c r="H468" s="148"/>
      <c r="I468" s="148">
        <f t="shared" si="31"/>
        <v>0</v>
      </c>
      <c r="J468" s="148">
        <f t="shared" si="32"/>
        <v>0</v>
      </c>
      <c r="K468" s="171"/>
    </row>
    <row r="469" spans="1:11" s="20" customFormat="1" ht="20.100000000000001" customHeight="1">
      <c r="A469" s="18"/>
      <c r="B469" s="41" t="s">
        <v>250</v>
      </c>
      <c r="C469" s="176" t="s">
        <v>411</v>
      </c>
      <c r="D469" s="169">
        <v>1</v>
      </c>
      <c r="E469" s="139" t="s">
        <v>13</v>
      </c>
      <c r="F469" s="148"/>
      <c r="G469" s="148">
        <f t="shared" si="30"/>
        <v>0</v>
      </c>
      <c r="H469" s="148"/>
      <c r="I469" s="148">
        <f t="shared" si="31"/>
        <v>0</v>
      </c>
      <c r="J469" s="148">
        <f t="shared" si="32"/>
        <v>0</v>
      </c>
      <c r="K469" s="171"/>
    </row>
    <row r="470" spans="1:11" s="280" customFormat="1" ht="20.100000000000001" customHeight="1">
      <c r="A470" s="18"/>
      <c r="B470" s="41" t="s">
        <v>250</v>
      </c>
      <c r="C470" s="176" t="s">
        <v>412</v>
      </c>
      <c r="D470" s="169">
        <v>60</v>
      </c>
      <c r="E470" s="139" t="s">
        <v>462</v>
      </c>
      <c r="F470" s="148"/>
      <c r="G470" s="148">
        <f t="shared" si="30"/>
        <v>0</v>
      </c>
      <c r="H470" s="148"/>
      <c r="I470" s="148">
        <f t="shared" si="31"/>
        <v>0</v>
      </c>
      <c r="J470" s="148">
        <f t="shared" si="32"/>
        <v>0</v>
      </c>
      <c r="K470" s="171"/>
    </row>
    <row r="471" spans="1:11" s="280" customFormat="1" ht="20.100000000000001" customHeight="1">
      <c r="A471" s="18"/>
      <c r="B471" s="41" t="s">
        <v>250</v>
      </c>
      <c r="C471" s="176" t="s">
        <v>413</v>
      </c>
      <c r="D471" s="169">
        <v>16</v>
      </c>
      <c r="E471" s="139" t="s">
        <v>462</v>
      </c>
      <c r="F471" s="148"/>
      <c r="G471" s="148">
        <f t="shared" si="30"/>
        <v>0</v>
      </c>
      <c r="H471" s="148"/>
      <c r="I471" s="148">
        <f t="shared" si="31"/>
        <v>0</v>
      </c>
      <c r="J471" s="148">
        <f t="shared" si="32"/>
        <v>0</v>
      </c>
      <c r="K471" s="171"/>
    </row>
    <row r="472" spans="1:11" s="280" customFormat="1" ht="20.100000000000001" customHeight="1">
      <c r="A472" s="18"/>
      <c r="B472" s="41" t="s">
        <v>250</v>
      </c>
      <c r="C472" s="176" t="s">
        <v>373</v>
      </c>
      <c r="D472" s="169">
        <v>135</v>
      </c>
      <c r="E472" s="139" t="s">
        <v>462</v>
      </c>
      <c r="F472" s="148"/>
      <c r="G472" s="148">
        <f t="shared" si="30"/>
        <v>0</v>
      </c>
      <c r="H472" s="148"/>
      <c r="I472" s="148">
        <f t="shared" si="31"/>
        <v>0</v>
      </c>
      <c r="J472" s="148">
        <f t="shared" si="32"/>
        <v>0</v>
      </c>
      <c r="K472" s="171"/>
    </row>
    <row r="473" spans="1:11" s="280" customFormat="1" ht="20.100000000000001" customHeight="1">
      <c r="A473" s="18"/>
      <c r="B473" s="41" t="s">
        <v>250</v>
      </c>
      <c r="C473" s="176" t="s">
        <v>374</v>
      </c>
      <c r="D473" s="169">
        <v>510</v>
      </c>
      <c r="E473" s="139" t="s">
        <v>462</v>
      </c>
      <c r="F473" s="148"/>
      <c r="G473" s="148">
        <f t="shared" si="30"/>
        <v>0</v>
      </c>
      <c r="H473" s="148"/>
      <c r="I473" s="148">
        <f t="shared" si="31"/>
        <v>0</v>
      </c>
      <c r="J473" s="148">
        <f t="shared" si="32"/>
        <v>0</v>
      </c>
      <c r="K473" s="171"/>
    </row>
    <row r="474" spans="1:11" s="20" customFormat="1" ht="20.100000000000001" customHeight="1">
      <c r="A474" s="18"/>
      <c r="B474" s="41" t="s">
        <v>250</v>
      </c>
      <c r="C474" s="176" t="s">
        <v>414</v>
      </c>
      <c r="D474" s="169">
        <v>90</v>
      </c>
      <c r="E474" s="139" t="s">
        <v>462</v>
      </c>
      <c r="F474" s="148"/>
      <c r="G474" s="148">
        <f t="shared" si="30"/>
        <v>0</v>
      </c>
      <c r="H474" s="148"/>
      <c r="I474" s="148">
        <f t="shared" si="31"/>
        <v>0</v>
      </c>
      <c r="J474" s="148">
        <f t="shared" si="32"/>
        <v>0</v>
      </c>
      <c r="K474" s="171"/>
    </row>
    <row r="475" spans="1:11" s="20" customFormat="1" ht="20.100000000000001" customHeight="1">
      <c r="A475" s="18"/>
      <c r="B475" s="41" t="s">
        <v>250</v>
      </c>
      <c r="C475" s="176" t="s">
        <v>407</v>
      </c>
      <c r="D475" s="169">
        <v>3100</v>
      </c>
      <c r="E475" s="139" t="s">
        <v>462</v>
      </c>
      <c r="F475" s="148"/>
      <c r="G475" s="148">
        <f t="shared" si="30"/>
        <v>0</v>
      </c>
      <c r="H475" s="148"/>
      <c r="I475" s="148">
        <f t="shared" si="31"/>
        <v>0</v>
      </c>
      <c r="J475" s="148">
        <f t="shared" si="32"/>
        <v>0</v>
      </c>
      <c r="K475" s="171"/>
    </row>
    <row r="476" spans="1:11" s="20" customFormat="1" ht="20.100000000000001" customHeight="1">
      <c r="A476" s="18"/>
      <c r="B476" s="41" t="s">
        <v>250</v>
      </c>
      <c r="C476" s="176" t="s">
        <v>415</v>
      </c>
      <c r="D476" s="169">
        <v>7</v>
      </c>
      <c r="E476" s="139" t="s">
        <v>13</v>
      </c>
      <c r="F476" s="148"/>
      <c r="G476" s="148">
        <f t="shared" si="30"/>
        <v>0</v>
      </c>
      <c r="H476" s="148"/>
      <c r="I476" s="148">
        <f t="shared" si="31"/>
        <v>0</v>
      </c>
      <c r="J476" s="148">
        <f t="shared" si="32"/>
        <v>0</v>
      </c>
      <c r="K476" s="171"/>
    </row>
    <row r="477" spans="1:11" s="20" customFormat="1" ht="20.100000000000001" customHeight="1">
      <c r="A477" s="18"/>
      <c r="B477" s="41" t="s">
        <v>250</v>
      </c>
      <c r="C477" s="176" t="s">
        <v>406</v>
      </c>
      <c r="D477" s="169">
        <v>94</v>
      </c>
      <c r="E477" s="139" t="s">
        <v>462</v>
      </c>
      <c r="F477" s="148"/>
      <c r="G477" s="148">
        <f t="shared" si="30"/>
        <v>0</v>
      </c>
      <c r="H477" s="148"/>
      <c r="I477" s="148">
        <f t="shared" si="31"/>
        <v>0</v>
      </c>
      <c r="J477" s="148">
        <f t="shared" si="32"/>
        <v>0</v>
      </c>
      <c r="K477" s="171"/>
    </row>
    <row r="478" spans="1:11" s="20" customFormat="1" ht="20.100000000000001" customHeight="1">
      <c r="A478" s="18"/>
      <c r="B478" s="41" t="s">
        <v>250</v>
      </c>
      <c r="C478" s="176" t="s">
        <v>376</v>
      </c>
      <c r="D478" s="169">
        <v>18</v>
      </c>
      <c r="E478" s="139" t="s">
        <v>462</v>
      </c>
      <c r="F478" s="148"/>
      <c r="G478" s="148">
        <f t="shared" si="30"/>
        <v>0</v>
      </c>
      <c r="H478" s="148"/>
      <c r="I478" s="148">
        <f t="shared" si="31"/>
        <v>0</v>
      </c>
      <c r="J478" s="148">
        <f t="shared" si="32"/>
        <v>0</v>
      </c>
      <c r="K478" s="171"/>
    </row>
    <row r="479" spans="1:11" s="128" customFormat="1" ht="20.100000000000001" customHeight="1">
      <c r="A479" s="139"/>
      <c r="B479" s="172"/>
      <c r="C479" s="180" t="s">
        <v>850</v>
      </c>
      <c r="D479" s="169"/>
      <c r="E479" s="139"/>
      <c r="F479" s="148"/>
      <c r="G479" s="148">
        <f t="shared" si="30"/>
        <v>0</v>
      </c>
      <c r="H479" s="148"/>
      <c r="I479" s="148">
        <f t="shared" si="31"/>
        <v>0</v>
      </c>
      <c r="J479" s="148">
        <f t="shared" si="32"/>
        <v>0</v>
      </c>
      <c r="K479" s="171"/>
    </row>
    <row r="480" spans="1:11" s="128" customFormat="1" ht="21" customHeight="1">
      <c r="A480" s="139"/>
      <c r="B480" s="172" t="s">
        <v>250</v>
      </c>
      <c r="C480" s="176" t="s">
        <v>578</v>
      </c>
      <c r="D480" s="169">
        <v>1</v>
      </c>
      <c r="E480" s="139" t="s">
        <v>14</v>
      </c>
      <c r="F480" s="148"/>
      <c r="G480" s="148">
        <f t="shared" si="30"/>
        <v>0</v>
      </c>
      <c r="H480" s="148"/>
      <c r="I480" s="148">
        <f t="shared" si="31"/>
        <v>0</v>
      </c>
      <c r="J480" s="148">
        <f t="shared" si="32"/>
        <v>0</v>
      </c>
      <c r="K480" s="171"/>
    </row>
    <row r="481" spans="1:11" s="128" customFormat="1" ht="21" customHeight="1">
      <c r="A481" s="139"/>
      <c r="B481" s="172" t="s">
        <v>250</v>
      </c>
      <c r="C481" s="176" t="s">
        <v>558</v>
      </c>
      <c r="D481" s="169">
        <v>1</v>
      </c>
      <c r="E481" s="139" t="s">
        <v>14</v>
      </c>
      <c r="F481" s="148"/>
      <c r="G481" s="148">
        <f t="shared" si="30"/>
        <v>0</v>
      </c>
      <c r="H481" s="148"/>
      <c r="I481" s="148">
        <f t="shared" si="31"/>
        <v>0</v>
      </c>
      <c r="J481" s="148">
        <f t="shared" si="32"/>
        <v>0</v>
      </c>
      <c r="K481" s="171"/>
    </row>
    <row r="482" spans="1:11" s="20" customFormat="1" ht="20.100000000000001" customHeight="1">
      <c r="A482" s="18"/>
      <c r="B482" s="41"/>
      <c r="C482" s="176"/>
      <c r="D482" s="169"/>
      <c r="E482" s="139"/>
      <c r="F482" s="148"/>
      <c r="G482" s="148">
        <f t="shared" si="30"/>
        <v>0</v>
      </c>
      <c r="H482" s="148"/>
      <c r="I482" s="148">
        <f t="shared" si="31"/>
        <v>0</v>
      </c>
      <c r="J482" s="148">
        <f t="shared" si="32"/>
        <v>0</v>
      </c>
      <c r="K482" s="171"/>
    </row>
    <row r="483" spans="1:11" s="20" customFormat="1" ht="21" customHeight="1">
      <c r="A483" s="18"/>
      <c r="B483" s="74">
        <v>4.0999999999999996</v>
      </c>
      <c r="C483" s="180" t="s">
        <v>416</v>
      </c>
      <c r="D483" s="169"/>
      <c r="E483" s="139"/>
      <c r="F483" s="148"/>
      <c r="G483" s="148">
        <f t="shared" si="30"/>
        <v>0</v>
      </c>
      <c r="H483" s="148"/>
      <c r="I483" s="148">
        <f t="shared" si="31"/>
        <v>0</v>
      </c>
      <c r="J483" s="148">
        <f t="shared" si="32"/>
        <v>0</v>
      </c>
      <c r="K483" s="171"/>
    </row>
    <row r="484" spans="1:11" s="20" customFormat="1" ht="20.100000000000001" customHeight="1">
      <c r="A484" s="18"/>
      <c r="B484" s="41" t="s">
        <v>250</v>
      </c>
      <c r="C484" s="176" t="s">
        <v>417</v>
      </c>
      <c r="D484" s="169">
        <v>1</v>
      </c>
      <c r="E484" s="139" t="s">
        <v>13</v>
      </c>
      <c r="F484" s="148"/>
      <c r="G484" s="148">
        <f t="shared" si="30"/>
        <v>0</v>
      </c>
      <c r="H484" s="148"/>
      <c r="I484" s="148">
        <f t="shared" si="31"/>
        <v>0</v>
      </c>
      <c r="J484" s="148">
        <f t="shared" si="32"/>
        <v>0</v>
      </c>
      <c r="K484" s="171"/>
    </row>
    <row r="485" spans="1:11" s="20" customFormat="1" ht="20.100000000000001" customHeight="1">
      <c r="A485" s="18"/>
      <c r="B485" s="41" t="s">
        <v>250</v>
      </c>
      <c r="C485" s="176" t="s">
        <v>450</v>
      </c>
      <c r="D485" s="169">
        <v>4</v>
      </c>
      <c r="E485" s="139" t="s">
        <v>13</v>
      </c>
      <c r="F485" s="148"/>
      <c r="G485" s="148">
        <f t="shared" si="30"/>
        <v>0</v>
      </c>
      <c r="H485" s="148"/>
      <c r="I485" s="148">
        <f t="shared" si="31"/>
        <v>0</v>
      </c>
      <c r="J485" s="148">
        <f t="shared" si="32"/>
        <v>0</v>
      </c>
      <c r="K485" s="171"/>
    </row>
    <row r="486" spans="1:11" s="20" customFormat="1" ht="20.100000000000001" customHeight="1">
      <c r="A486" s="18"/>
      <c r="B486" s="41" t="s">
        <v>250</v>
      </c>
      <c r="C486" s="176" t="s">
        <v>418</v>
      </c>
      <c r="D486" s="169">
        <v>8</v>
      </c>
      <c r="E486" s="139" t="s">
        <v>13</v>
      </c>
      <c r="F486" s="148"/>
      <c r="G486" s="148">
        <f t="shared" si="30"/>
        <v>0</v>
      </c>
      <c r="H486" s="148"/>
      <c r="I486" s="148">
        <f t="shared" si="31"/>
        <v>0</v>
      </c>
      <c r="J486" s="148">
        <f t="shared" si="32"/>
        <v>0</v>
      </c>
      <c r="K486" s="171"/>
    </row>
    <row r="487" spans="1:11" s="20" customFormat="1" ht="20.100000000000001" customHeight="1">
      <c r="A487" s="18"/>
      <c r="B487" s="41" t="s">
        <v>250</v>
      </c>
      <c r="C487" s="357" t="s">
        <v>448</v>
      </c>
      <c r="D487" s="169">
        <v>8</v>
      </c>
      <c r="E487" s="139" t="s">
        <v>13</v>
      </c>
      <c r="F487" s="148"/>
      <c r="G487" s="148">
        <f t="shared" si="30"/>
        <v>0</v>
      </c>
      <c r="H487" s="148"/>
      <c r="I487" s="148">
        <f t="shared" si="31"/>
        <v>0</v>
      </c>
      <c r="J487" s="148">
        <f t="shared" si="32"/>
        <v>0</v>
      </c>
      <c r="K487" s="171"/>
    </row>
    <row r="488" spans="1:11" s="20" customFormat="1" ht="20.100000000000001" customHeight="1">
      <c r="A488" s="18"/>
      <c r="B488" s="41" t="s">
        <v>250</v>
      </c>
      <c r="C488" s="357" t="s">
        <v>419</v>
      </c>
      <c r="D488" s="169">
        <v>7</v>
      </c>
      <c r="E488" s="139" t="s">
        <v>13</v>
      </c>
      <c r="F488" s="148"/>
      <c r="G488" s="148">
        <f t="shared" si="30"/>
        <v>0</v>
      </c>
      <c r="H488" s="148"/>
      <c r="I488" s="148">
        <f t="shared" si="31"/>
        <v>0</v>
      </c>
      <c r="J488" s="148">
        <f t="shared" si="32"/>
        <v>0</v>
      </c>
      <c r="K488" s="171"/>
    </row>
    <row r="489" spans="1:11" s="20" customFormat="1" ht="20.100000000000001" customHeight="1">
      <c r="A489" s="18"/>
      <c r="B489" s="41" t="s">
        <v>250</v>
      </c>
      <c r="C489" s="357" t="s">
        <v>420</v>
      </c>
      <c r="D489" s="169">
        <v>235</v>
      </c>
      <c r="E489" s="139" t="s">
        <v>13</v>
      </c>
      <c r="F489" s="148"/>
      <c r="G489" s="148">
        <f t="shared" si="30"/>
        <v>0</v>
      </c>
      <c r="H489" s="148"/>
      <c r="I489" s="148">
        <f t="shared" si="31"/>
        <v>0</v>
      </c>
      <c r="J489" s="148">
        <f t="shared" si="32"/>
        <v>0</v>
      </c>
      <c r="K489" s="171"/>
    </row>
    <row r="490" spans="1:11" s="20" customFormat="1" ht="20.100000000000001" customHeight="1">
      <c r="A490" s="18"/>
      <c r="B490" s="41" t="s">
        <v>250</v>
      </c>
      <c r="C490" s="357" t="s">
        <v>421</v>
      </c>
      <c r="D490" s="169">
        <v>120</v>
      </c>
      <c r="E490" s="139" t="s">
        <v>462</v>
      </c>
      <c r="F490" s="148"/>
      <c r="G490" s="148">
        <f t="shared" si="30"/>
        <v>0</v>
      </c>
      <c r="H490" s="148"/>
      <c r="I490" s="148">
        <f t="shared" si="31"/>
        <v>0</v>
      </c>
      <c r="J490" s="148">
        <f t="shared" si="32"/>
        <v>0</v>
      </c>
      <c r="K490" s="171"/>
    </row>
    <row r="491" spans="1:11" s="20" customFormat="1" ht="20.100000000000001" customHeight="1">
      <c r="A491" s="18"/>
      <c r="B491" s="41" t="s">
        <v>250</v>
      </c>
      <c r="C491" s="357" t="s">
        <v>422</v>
      </c>
      <c r="D491" s="169">
        <v>18</v>
      </c>
      <c r="E491" s="139" t="s">
        <v>462</v>
      </c>
      <c r="F491" s="148"/>
      <c r="G491" s="148">
        <f t="shared" si="30"/>
        <v>0</v>
      </c>
      <c r="H491" s="148"/>
      <c r="I491" s="148">
        <f t="shared" si="31"/>
        <v>0</v>
      </c>
      <c r="J491" s="148">
        <f t="shared" si="32"/>
        <v>0</v>
      </c>
      <c r="K491" s="171"/>
    </row>
    <row r="492" spans="1:11" s="355" customFormat="1" ht="20.100000000000001" customHeight="1">
      <c r="A492" s="139"/>
      <c r="B492" s="172" t="s">
        <v>250</v>
      </c>
      <c r="C492" s="357" t="s">
        <v>373</v>
      </c>
      <c r="D492" s="169">
        <v>840</v>
      </c>
      <c r="E492" s="139" t="s">
        <v>462</v>
      </c>
      <c r="F492" s="148"/>
      <c r="G492" s="148">
        <f t="shared" si="30"/>
        <v>0</v>
      </c>
      <c r="H492" s="148"/>
      <c r="I492" s="148">
        <f t="shared" si="31"/>
        <v>0</v>
      </c>
      <c r="J492" s="148">
        <f t="shared" si="32"/>
        <v>0</v>
      </c>
      <c r="K492" s="171"/>
    </row>
    <row r="493" spans="1:11" s="20" customFormat="1" ht="20.100000000000001" customHeight="1">
      <c r="A493" s="18"/>
      <c r="B493" s="41" t="s">
        <v>250</v>
      </c>
      <c r="C493" s="357" t="s">
        <v>449</v>
      </c>
      <c r="D493" s="169">
        <v>16</v>
      </c>
      <c r="E493" s="139" t="s">
        <v>13</v>
      </c>
      <c r="F493" s="148"/>
      <c r="G493" s="148">
        <f t="shared" si="30"/>
        <v>0</v>
      </c>
      <c r="H493" s="148"/>
      <c r="I493" s="148">
        <f t="shared" si="31"/>
        <v>0</v>
      </c>
      <c r="J493" s="148">
        <f t="shared" si="32"/>
        <v>0</v>
      </c>
      <c r="K493" s="171"/>
    </row>
    <row r="494" spans="1:11" s="355" customFormat="1" ht="20.100000000000001" customHeight="1">
      <c r="A494" s="139"/>
      <c r="B494" s="172" t="s">
        <v>250</v>
      </c>
      <c r="C494" s="357" t="s">
        <v>374</v>
      </c>
      <c r="D494" s="169">
        <v>600</v>
      </c>
      <c r="E494" s="139" t="s">
        <v>462</v>
      </c>
      <c r="F494" s="148"/>
      <c r="G494" s="148">
        <f t="shared" ref="G494:G557" si="33">D494*F494</f>
        <v>0</v>
      </c>
      <c r="H494" s="148"/>
      <c r="I494" s="148">
        <f t="shared" ref="I494:I557" si="34">H494*D494</f>
        <v>0</v>
      </c>
      <c r="J494" s="148">
        <f t="shared" ref="J494:J557" si="35">I494+G494</f>
        <v>0</v>
      </c>
      <c r="K494" s="171"/>
    </row>
    <row r="495" spans="1:11" s="20" customFormat="1" ht="20.100000000000001" customHeight="1">
      <c r="A495" s="18"/>
      <c r="B495" s="41" t="s">
        <v>250</v>
      </c>
      <c r="C495" s="357" t="s">
        <v>423</v>
      </c>
      <c r="D495" s="169">
        <v>180</v>
      </c>
      <c r="E495" s="139" t="s">
        <v>462</v>
      </c>
      <c r="F495" s="148"/>
      <c r="G495" s="148">
        <f t="shared" si="33"/>
        <v>0</v>
      </c>
      <c r="H495" s="148"/>
      <c r="I495" s="148">
        <f t="shared" si="34"/>
        <v>0</v>
      </c>
      <c r="J495" s="148">
        <f t="shared" si="35"/>
        <v>0</v>
      </c>
      <c r="K495" s="171"/>
    </row>
    <row r="496" spans="1:11" s="20" customFormat="1" ht="20.100000000000001" customHeight="1">
      <c r="A496" s="18"/>
      <c r="B496" s="41" t="s">
        <v>250</v>
      </c>
      <c r="C496" s="357" t="s">
        <v>424</v>
      </c>
      <c r="D496" s="169">
        <v>1</v>
      </c>
      <c r="E496" s="139" t="s">
        <v>294</v>
      </c>
      <c r="F496" s="148"/>
      <c r="G496" s="148">
        <f t="shared" si="33"/>
        <v>0</v>
      </c>
      <c r="H496" s="148"/>
      <c r="I496" s="148">
        <f t="shared" si="34"/>
        <v>0</v>
      </c>
      <c r="J496" s="148">
        <f t="shared" si="35"/>
        <v>0</v>
      </c>
      <c r="K496" s="171"/>
    </row>
    <row r="497" spans="1:11" s="20" customFormat="1" ht="20.100000000000001" customHeight="1">
      <c r="A497" s="18"/>
      <c r="B497" s="41" t="s">
        <v>250</v>
      </c>
      <c r="C497" s="357" t="s">
        <v>425</v>
      </c>
      <c r="D497" s="169">
        <v>11800</v>
      </c>
      <c r="E497" s="139" t="s">
        <v>462</v>
      </c>
      <c r="F497" s="148"/>
      <c r="G497" s="148">
        <f t="shared" si="33"/>
        <v>0</v>
      </c>
      <c r="H497" s="148"/>
      <c r="I497" s="148">
        <f t="shared" si="34"/>
        <v>0</v>
      </c>
      <c r="J497" s="148">
        <f t="shared" si="35"/>
        <v>0</v>
      </c>
      <c r="K497" s="171"/>
    </row>
    <row r="498" spans="1:11" s="20" customFormat="1" ht="20.100000000000001" customHeight="1">
      <c r="A498" s="18"/>
      <c r="B498" s="41" t="s">
        <v>250</v>
      </c>
      <c r="C498" s="357" t="s">
        <v>426</v>
      </c>
      <c r="D498" s="169">
        <v>13</v>
      </c>
      <c r="E498" s="139" t="s">
        <v>13</v>
      </c>
      <c r="F498" s="148"/>
      <c r="G498" s="148">
        <f t="shared" si="33"/>
        <v>0</v>
      </c>
      <c r="H498" s="148"/>
      <c r="I498" s="148">
        <f t="shared" si="34"/>
        <v>0</v>
      </c>
      <c r="J498" s="148">
        <f t="shared" si="35"/>
        <v>0</v>
      </c>
      <c r="K498" s="171"/>
    </row>
    <row r="499" spans="1:11" s="355" customFormat="1" ht="20.100000000000001" customHeight="1">
      <c r="A499" s="139"/>
      <c r="B499" s="172" t="s">
        <v>250</v>
      </c>
      <c r="C499" s="357" t="s">
        <v>376</v>
      </c>
      <c r="D499" s="169">
        <v>94</v>
      </c>
      <c r="E499" s="139" t="s">
        <v>462</v>
      </c>
      <c r="F499" s="148"/>
      <c r="G499" s="148">
        <f t="shared" si="33"/>
        <v>0</v>
      </c>
      <c r="H499" s="148"/>
      <c r="I499" s="148">
        <f t="shared" si="34"/>
        <v>0</v>
      </c>
      <c r="J499" s="148">
        <f t="shared" si="35"/>
        <v>0</v>
      </c>
      <c r="K499" s="171"/>
    </row>
    <row r="500" spans="1:11" s="355" customFormat="1" ht="20.100000000000001" customHeight="1">
      <c r="A500" s="139"/>
      <c r="B500" s="172" t="s">
        <v>250</v>
      </c>
      <c r="C500" s="357" t="s">
        <v>375</v>
      </c>
      <c r="D500" s="169">
        <v>18</v>
      </c>
      <c r="E500" s="139" t="s">
        <v>462</v>
      </c>
      <c r="F500" s="148"/>
      <c r="G500" s="148">
        <f t="shared" si="33"/>
        <v>0</v>
      </c>
      <c r="H500" s="148"/>
      <c r="I500" s="148">
        <f t="shared" si="34"/>
        <v>0</v>
      </c>
      <c r="J500" s="148">
        <f t="shared" si="35"/>
        <v>0</v>
      </c>
      <c r="K500" s="171"/>
    </row>
    <row r="501" spans="1:11" s="20" customFormat="1" ht="20.100000000000001" customHeight="1">
      <c r="A501" s="18"/>
      <c r="B501" s="41" t="s">
        <v>250</v>
      </c>
      <c r="C501" s="357" t="s">
        <v>427</v>
      </c>
      <c r="D501" s="169">
        <v>180</v>
      </c>
      <c r="E501" s="139" t="s">
        <v>428</v>
      </c>
      <c r="F501" s="148"/>
      <c r="G501" s="148">
        <f t="shared" si="33"/>
        <v>0</v>
      </c>
      <c r="H501" s="148"/>
      <c r="I501" s="148">
        <f t="shared" si="34"/>
        <v>0</v>
      </c>
      <c r="J501" s="148">
        <f t="shared" si="35"/>
        <v>0</v>
      </c>
      <c r="K501" s="171"/>
    </row>
    <row r="502" spans="1:11" s="128" customFormat="1" ht="20.100000000000001" customHeight="1">
      <c r="A502" s="139"/>
      <c r="B502" s="172"/>
      <c r="C502" s="180" t="s">
        <v>850</v>
      </c>
      <c r="D502" s="169"/>
      <c r="E502" s="139"/>
      <c r="F502" s="148"/>
      <c r="G502" s="148">
        <f t="shared" si="33"/>
        <v>0</v>
      </c>
      <c r="H502" s="148"/>
      <c r="I502" s="148">
        <f t="shared" si="34"/>
        <v>0</v>
      </c>
      <c r="J502" s="148">
        <f t="shared" si="35"/>
        <v>0</v>
      </c>
      <c r="K502" s="171"/>
    </row>
    <row r="503" spans="1:11" s="128" customFormat="1" ht="21" customHeight="1">
      <c r="A503" s="139"/>
      <c r="B503" s="172" t="s">
        <v>250</v>
      </c>
      <c r="C503" s="176" t="s">
        <v>578</v>
      </c>
      <c r="D503" s="169">
        <v>1</v>
      </c>
      <c r="E503" s="139" t="s">
        <v>14</v>
      </c>
      <c r="F503" s="148"/>
      <c r="G503" s="148">
        <f t="shared" si="33"/>
        <v>0</v>
      </c>
      <c r="H503" s="148"/>
      <c r="I503" s="148">
        <f t="shared" si="34"/>
        <v>0</v>
      </c>
      <c r="J503" s="148">
        <f t="shared" si="35"/>
        <v>0</v>
      </c>
      <c r="K503" s="171"/>
    </row>
    <row r="504" spans="1:11" s="128" customFormat="1" ht="21" customHeight="1">
      <c r="A504" s="139"/>
      <c r="B504" s="172" t="s">
        <v>250</v>
      </c>
      <c r="C504" s="176" t="s">
        <v>558</v>
      </c>
      <c r="D504" s="169">
        <v>1</v>
      </c>
      <c r="E504" s="139" t="s">
        <v>14</v>
      </c>
      <c r="F504" s="148"/>
      <c r="G504" s="148">
        <f t="shared" si="33"/>
        <v>0</v>
      </c>
      <c r="H504" s="148"/>
      <c r="I504" s="148">
        <f t="shared" si="34"/>
        <v>0</v>
      </c>
      <c r="J504" s="148">
        <f t="shared" si="35"/>
        <v>0</v>
      </c>
      <c r="K504" s="171"/>
    </row>
    <row r="505" spans="1:11" s="20" customFormat="1" ht="20.100000000000001" customHeight="1">
      <c r="A505" s="18"/>
      <c r="B505" s="41"/>
      <c r="C505" s="357"/>
      <c r="D505" s="169"/>
      <c r="E505" s="139"/>
      <c r="F505" s="148"/>
      <c r="G505" s="148">
        <f t="shared" si="33"/>
        <v>0</v>
      </c>
      <c r="H505" s="148"/>
      <c r="I505" s="148">
        <f t="shared" si="34"/>
        <v>0</v>
      </c>
      <c r="J505" s="148">
        <f t="shared" si="35"/>
        <v>0</v>
      </c>
      <c r="K505" s="171"/>
    </row>
    <row r="506" spans="1:11" s="20" customFormat="1" ht="20.100000000000001" customHeight="1">
      <c r="A506" s="18"/>
      <c r="B506" s="41"/>
      <c r="C506" s="357"/>
      <c r="D506" s="169"/>
      <c r="E506" s="139"/>
      <c r="F506" s="148"/>
      <c r="G506" s="148">
        <f t="shared" si="33"/>
        <v>0</v>
      </c>
      <c r="H506" s="148"/>
      <c r="I506" s="148">
        <f t="shared" si="34"/>
        <v>0</v>
      </c>
      <c r="J506" s="148">
        <f t="shared" si="35"/>
        <v>0</v>
      </c>
      <c r="K506" s="171"/>
    </row>
    <row r="507" spans="1:11" s="20" customFormat="1" ht="20.100000000000001" customHeight="1">
      <c r="A507" s="18"/>
      <c r="B507" s="68">
        <v>4.1100000000000003</v>
      </c>
      <c r="C507" s="356" t="s">
        <v>429</v>
      </c>
      <c r="D507" s="169"/>
      <c r="E507" s="139"/>
      <c r="F507" s="148"/>
      <c r="G507" s="148">
        <f t="shared" si="33"/>
        <v>0</v>
      </c>
      <c r="H507" s="148"/>
      <c r="I507" s="148">
        <f t="shared" si="34"/>
        <v>0</v>
      </c>
      <c r="J507" s="148">
        <f t="shared" si="35"/>
        <v>0</v>
      </c>
      <c r="K507" s="171"/>
    </row>
    <row r="508" spans="1:11" s="20" customFormat="1" ht="20.100000000000001" customHeight="1">
      <c r="A508" s="18"/>
      <c r="B508" s="33" t="s">
        <v>250</v>
      </c>
      <c r="C508" s="359" t="s">
        <v>923</v>
      </c>
      <c r="D508" s="182">
        <v>1</v>
      </c>
      <c r="E508" s="178" t="s">
        <v>13</v>
      </c>
      <c r="F508" s="148"/>
      <c r="G508" s="148">
        <f t="shared" si="33"/>
        <v>0</v>
      </c>
      <c r="H508" s="148"/>
      <c r="I508" s="148">
        <f t="shared" si="34"/>
        <v>0</v>
      </c>
      <c r="J508" s="148">
        <f t="shared" si="35"/>
        <v>0</v>
      </c>
      <c r="K508" s="171"/>
    </row>
    <row r="509" spans="1:11" s="20" customFormat="1" ht="20.100000000000001" customHeight="1">
      <c r="A509" s="18"/>
      <c r="B509" s="33" t="s">
        <v>250</v>
      </c>
      <c r="C509" s="359" t="s">
        <v>430</v>
      </c>
      <c r="D509" s="183">
        <v>14</v>
      </c>
      <c r="E509" s="178" t="s">
        <v>13</v>
      </c>
      <c r="F509" s="148"/>
      <c r="G509" s="148">
        <f t="shared" si="33"/>
        <v>0</v>
      </c>
      <c r="H509" s="148"/>
      <c r="I509" s="148">
        <f t="shared" si="34"/>
        <v>0</v>
      </c>
      <c r="J509" s="148">
        <f t="shared" si="35"/>
        <v>0</v>
      </c>
      <c r="K509" s="171"/>
    </row>
    <row r="510" spans="1:11" s="20" customFormat="1" ht="20.100000000000001" customHeight="1">
      <c r="A510" s="18"/>
      <c r="B510" s="33" t="s">
        <v>250</v>
      </c>
      <c r="C510" s="359" t="s">
        <v>431</v>
      </c>
      <c r="D510" s="183">
        <v>1</v>
      </c>
      <c r="E510" s="178" t="s">
        <v>13</v>
      </c>
      <c r="F510" s="148"/>
      <c r="G510" s="148">
        <f t="shared" si="33"/>
        <v>0</v>
      </c>
      <c r="H510" s="148"/>
      <c r="I510" s="148">
        <f t="shared" si="34"/>
        <v>0</v>
      </c>
      <c r="J510" s="148">
        <f t="shared" si="35"/>
        <v>0</v>
      </c>
      <c r="K510" s="171"/>
    </row>
    <row r="511" spans="1:11" s="280" customFormat="1" ht="20.100000000000001" customHeight="1">
      <c r="A511" s="18"/>
      <c r="B511" s="33" t="s">
        <v>250</v>
      </c>
      <c r="C511" s="174" t="s">
        <v>373</v>
      </c>
      <c r="D511" s="183">
        <v>62</v>
      </c>
      <c r="E511" s="178" t="s">
        <v>462</v>
      </c>
      <c r="F511" s="148"/>
      <c r="G511" s="148">
        <f t="shared" si="33"/>
        <v>0</v>
      </c>
      <c r="H511" s="148"/>
      <c r="I511" s="148">
        <f t="shared" si="34"/>
        <v>0</v>
      </c>
      <c r="J511" s="148">
        <f t="shared" si="35"/>
        <v>0</v>
      </c>
      <c r="K511" s="171"/>
    </row>
    <row r="512" spans="1:11" s="280" customFormat="1" ht="20.100000000000001" customHeight="1">
      <c r="A512" s="18"/>
      <c r="B512" s="33" t="s">
        <v>250</v>
      </c>
      <c r="C512" s="174" t="s">
        <v>374</v>
      </c>
      <c r="D512" s="182">
        <v>210</v>
      </c>
      <c r="E512" s="178" t="s">
        <v>462</v>
      </c>
      <c r="F512" s="148"/>
      <c r="G512" s="148">
        <f t="shared" si="33"/>
        <v>0</v>
      </c>
      <c r="H512" s="148"/>
      <c r="I512" s="148">
        <f t="shared" si="34"/>
        <v>0</v>
      </c>
      <c r="J512" s="148">
        <f t="shared" si="35"/>
        <v>0</v>
      </c>
      <c r="K512" s="171"/>
    </row>
    <row r="513" spans="1:11" s="280" customFormat="1" ht="20.100000000000001" customHeight="1">
      <c r="A513" s="18"/>
      <c r="B513" s="33" t="s">
        <v>250</v>
      </c>
      <c r="C513" s="174" t="s">
        <v>383</v>
      </c>
      <c r="D513" s="182">
        <v>300</v>
      </c>
      <c r="E513" s="178" t="s">
        <v>462</v>
      </c>
      <c r="F513" s="148"/>
      <c r="G513" s="148">
        <f t="shared" si="33"/>
        <v>0</v>
      </c>
      <c r="H513" s="148"/>
      <c r="I513" s="148">
        <f t="shared" si="34"/>
        <v>0</v>
      </c>
      <c r="J513" s="148">
        <f t="shared" si="35"/>
        <v>0</v>
      </c>
      <c r="K513" s="171"/>
    </row>
    <row r="514" spans="1:11" s="20" customFormat="1" ht="20.100000000000001" customHeight="1">
      <c r="A514" s="18"/>
      <c r="B514" s="33" t="s">
        <v>250</v>
      </c>
      <c r="C514" s="174" t="s">
        <v>432</v>
      </c>
      <c r="D514" s="183">
        <v>520</v>
      </c>
      <c r="E514" s="178" t="s">
        <v>462</v>
      </c>
      <c r="F514" s="148"/>
      <c r="G514" s="148">
        <f t="shared" si="33"/>
        <v>0</v>
      </c>
      <c r="H514" s="148"/>
      <c r="I514" s="148">
        <f t="shared" si="34"/>
        <v>0</v>
      </c>
      <c r="J514" s="148">
        <f t="shared" si="35"/>
        <v>0</v>
      </c>
      <c r="K514" s="171"/>
    </row>
    <row r="515" spans="1:11" s="355" customFormat="1" ht="20.100000000000001" customHeight="1">
      <c r="A515" s="139"/>
      <c r="B515" s="177" t="s">
        <v>250</v>
      </c>
      <c r="C515" s="174" t="s">
        <v>406</v>
      </c>
      <c r="D515" s="183">
        <v>8</v>
      </c>
      <c r="E515" s="178" t="s">
        <v>462</v>
      </c>
      <c r="F515" s="148"/>
      <c r="G515" s="148">
        <f t="shared" si="33"/>
        <v>0</v>
      </c>
      <c r="H515" s="148"/>
      <c r="I515" s="148">
        <f t="shared" si="34"/>
        <v>0</v>
      </c>
      <c r="J515" s="148">
        <f t="shared" si="35"/>
        <v>0</v>
      </c>
      <c r="K515" s="171"/>
    </row>
    <row r="516" spans="1:11" s="128" customFormat="1" ht="20.100000000000001" customHeight="1">
      <c r="A516" s="139"/>
      <c r="B516" s="172"/>
      <c r="C516" s="180" t="s">
        <v>850</v>
      </c>
      <c r="D516" s="169"/>
      <c r="E516" s="139"/>
      <c r="F516" s="148"/>
      <c r="G516" s="148">
        <f t="shared" si="33"/>
        <v>0</v>
      </c>
      <c r="H516" s="148"/>
      <c r="I516" s="148">
        <f t="shared" si="34"/>
        <v>0</v>
      </c>
      <c r="J516" s="148">
        <f t="shared" si="35"/>
        <v>0</v>
      </c>
      <c r="K516" s="171"/>
    </row>
    <row r="517" spans="1:11" s="128" customFormat="1" ht="21" customHeight="1">
      <c r="A517" s="139"/>
      <c r="B517" s="172" t="s">
        <v>250</v>
      </c>
      <c r="C517" s="176" t="s">
        <v>578</v>
      </c>
      <c r="D517" s="169">
        <v>1</v>
      </c>
      <c r="E517" s="139" t="s">
        <v>14</v>
      </c>
      <c r="F517" s="148"/>
      <c r="G517" s="148">
        <f t="shared" si="33"/>
        <v>0</v>
      </c>
      <c r="H517" s="148"/>
      <c r="I517" s="148">
        <f t="shared" si="34"/>
        <v>0</v>
      </c>
      <c r="J517" s="148">
        <f t="shared" si="35"/>
        <v>0</v>
      </c>
      <c r="K517" s="171"/>
    </row>
    <row r="518" spans="1:11" s="128" customFormat="1" ht="21" customHeight="1">
      <c r="A518" s="139"/>
      <c r="B518" s="172" t="s">
        <v>250</v>
      </c>
      <c r="C518" s="176" t="s">
        <v>558</v>
      </c>
      <c r="D518" s="169">
        <v>1</v>
      </c>
      <c r="E518" s="139" t="s">
        <v>14</v>
      </c>
      <c r="F518" s="148"/>
      <c r="G518" s="148">
        <f t="shared" si="33"/>
        <v>0</v>
      </c>
      <c r="H518" s="148"/>
      <c r="I518" s="148">
        <f t="shared" si="34"/>
        <v>0</v>
      </c>
      <c r="J518" s="148">
        <f t="shared" si="35"/>
        <v>0</v>
      </c>
      <c r="K518" s="171"/>
    </row>
    <row r="519" spans="1:11" s="20" customFormat="1" ht="20.100000000000001" customHeight="1">
      <c r="A519" s="18"/>
      <c r="B519" s="41"/>
      <c r="C519" s="176"/>
      <c r="D519" s="169"/>
      <c r="E519" s="139"/>
      <c r="F519" s="148"/>
      <c r="G519" s="148">
        <f t="shared" si="33"/>
        <v>0</v>
      </c>
      <c r="H519" s="148"/>
      <c r="I519" s="148">
        <f t="shared" si="34"/>
        <v>0</v>
      </c>
      <c r="J519" s="148">
        <f t="shared" si="35"/>
        <v>0</v>
      </c>
      <c r="K519" s="171"/>
    </row>
    <row r="520" spans="1:11" s="20" customFormat="1" ht="20.100000000000001" customHeight="1">
      <c r="A520" s="18"/>
      <c r="B520" s="68">
        <v>4.12</v>
      </c>
      <c r="C520" s="168" t="s">
        <v>433</v>
      </c>
      <c r="D520" s="169"/>
      <c r="E520" s="139"/>
      <c r="F520" s="148"/>
      <c r="G520" s="148">
        <f t="shared" si="33"/>
        <v>0</v>
      </c>
      <c r="H520" s="148"/>
      <c r="I520" s="148">
        <f t="shared" si="34"/>
        <v>0</v>
      </c>
      <c r="J520" s="148">
        <f t="shared" si="35"/>
        <v>0</v>
      </c>
      <c r="K520" s="171"/>
    </row>
    <row r="521" spans="1:11" s="20" customFormat="1" ht="20.100000000000001" customHeight="1">
      <c r="A521" s="18"/>
      <c r="B521" s="33" t="s">
        <v>250</v>
      </c>
      <c r="C521" s="174" t="s">
        <v>296</v>
      </c>
      <c r="D521" s="183">
        <v>1</v>
      </c>
      <c r="E521" s="178" t="s">
        <v>13</v>
      </c>
      <c r="F521" s="148"/>
      <c r="G521" s="148">
        <f t="shared" si="33"/>
        <v>0</v>
      </c>
      <c r="H521" s="148"/>
      <c r="I521" s="148">
        <f t="shared" si="34"/>
        <v>0</v>
      </c>
      <c r="J521" s="148">
        <f t="shared" si="35"/>
        <v>0</v>
      </c>
      <c r="K521" s="171"/>
    </row>
    <row r="522" spans="1:11" s="20" customFormat="1" ht="20.100000000000001" customHeight="1">
      <c r="A522" s="18"/>
      <c r="B522" s="33" t="s">
        <v>250</v>
      </c>
      <c r="C522" s="174" t="s">
        <v>434</v>
      </c>
      <c r="D522" s="183">
        <v>1</v>
      </c>
      <c r="E522" s="178" t="s">
        <v>13</v>
      </c>
      <c r="F522" s="148"/>
      <c r="G522" s="148">
        <f t="shared" si="33"/>
        <v>0</v>
      </c>
      <c r="H522" s="148"/>
      <c r="I522" s="148">
        <f t="shared" si="34"/>
        <v>0</v>
      </c>
      <c r="J522" s="148">
        <f t="shared" si="35"/>
        <v>0</v>
      </c>
      <c r="K522" s="171"/>
    </row>
    <row r="523" spans="1:11" s="20" customFormat="1" ht="20.100000000000001" customHeight="1">
      <c r="A523" s="18"/>
      <c r="B523" s="33" t="s">
        <v>250</v>
      </c>
      <c r="C523" s="174" t="s">
        <v>435</v>
      </c>
      <c r="D523" s="183">
        <v>1</v>
      </c>
      <c r="E523" s="178" t="s">
        <v>13</v>
      </c>
      <c r="F523" s="148"/>
      <c r="G523" s="148">
        <f t="shared" si="33"/>
        <v>0</v>
      </c>
      <c r="H523" s="148"/>
      <c r="I523" s="148">
        <f t="shared" si="34"/>
        <v>0</v>
      </c>
      <c r="J523" s="148">
        <f t="shared" si="35"/>
        <v>0</v>
      </c>
      <c r="K523" s="171"/>
    </row>
    <row r="524" spans="1:11" s="20" customFormat="1" ht="20.100000000000001" customHeight="1">
      <c r="A524" s="18"/>
      <c r="B524" s="33" t="s">
        <v>250</v>
      </c>
      <c r="C524" s="184" t="s">
        <v>436</v>
      </c>
      <c r="D524" s="183">
        <v>64</v>
      </c>
      <c r="E524" s="178" t="s">
        <v>13</v>
      </c>
      <c r="F524" s="148"/>
      <c r="G524" s="148">
        <f t="shared" si="33"/>
        <v>0</v>
      </c>
      <c r="H524" s="148"/>
      <c r="I524" s="148">
        <f t="shared" si="34"/>
        <v>0</v>
      </c>
      <c r="J524" s="148">
        <f t="shared" si="35"/>
        <v>0</v>
      </c>
      <c r="K524" s="171"/>
    </row>
    <row r="525" spans="1:11" s="20" customFormat="1" ht="20.100000000000001" customHeight="1">
      <c r="A525" s="18"/>
      <c r="B525" s="33" t="s">
        <v>250</v>
      </c>
      <c r="C525" s="184" t="s">
        <v>437</v>
      </c>
      <c r="D525" s="183">
        <v>29</v>
      </c>
      <c r="E525" s="178" t="s">
        <v>13</v>
      </c>
      <c r="F525" s="148"/>
      <c r="G525" s="148">
        <f t="shared" si="33"/>
        <v>0</v>
      </c>
      <c r="H525" s="148"/>
      <c r="I525" s="148">
        <f t="shared" si="34"/>
        <v>0</v>
      </c>
      <c r="J525" s="148">
        <f t="shared" si="35"/>
        <v>0</v>
      </c>
      <c r="K525" s="171"/>
    </row>
    <row r="526" spans="1:11" s="20" customFormat="1" ht="20.100000000000001" customHeight="1">
      <c r="A526" s="18"/>
      <c r="B526" s="33" t="s">
        <v>250</v>
      </c>
      <c r="C526" s="184" t="s">
        <v>438</v>
      </c>
      <c r="D526" s="183">
        <v>7</v>
      </c>
      <c r="E526" s="178" t="s">
        <v>13</v>
      </c>
      <c r="F526" s="148"/>
      <c r="G526" s="148">
        <f t="shared" si="33"/>
        <v>0</v>
      </c>
      <c r="H526" s="148"/>
      <c r="I526" s="148">
        <f t="shared" si="34"/>
        <v>0</v>
      </c>
      <c r="J526" s="148">
        <f t="shared" si="35"/>
        <v>0</v>
      </c>
      <c r="K526" s="171"/>
    </row>
    <row r="527" spans="1:11" s="20" customFormat="1" ht="20.100000000000001" customHeight="1">
      <c r="A527" s="18"/>
      <c r="B527" s="33" t="s">
        <v>250</v>
      </c>
      <c r="C527" s="174" t="s">
        <v>373</v>
      </c>
      <c r="D527" s="183">
        <v>16</v>
      </c>
      <c r="E527" s="178" t="s">
        <v>462</v>
      </c>
      <c r="F527" s="148"/>
      <c r="G527" s="148">
        <f t="shared" si="33"/>
        <v>0</v>
      </c>
      <c r="H527" s="148"/>
      <c r="I527" s="148">
        <f t="shared" si="34"/>
        <v>0</v>
      </c>
      <c r="J527" s="148">
        <f t="shared" si="35"/>
        <v>0</v>
      </c>
      <c r="K527" s="171"/>
    </row>
    <row r="528" spans="1:11" s="20" customFormat="1" ht="20.100000000000001" customHeight="1">
      <c r="A528" s="18"/>
      <c r="B528" s="33" t="s">
        <v>250</v>
      </c>
      <c r="C528" s="174" t="s">
        <v>374</v>
      </c>
      <c r="D528" s="183">
        <v>723</v>
      </c>
      <c r="E528" s="178" t="s">
        <v>462</v>
      </c>
      <c r="F528" s="148"/>
      <c r="G528" s="148">
        <f t="shared" si="33"/>
        <v>0</v>
      </c>
      <c r="H528" s="148"/>
      <c r="I528" s="148">
        <f t="shared" si="34"/>
        <v>0</v>
      </c>
      <c r="J528" s="148">
        <f t="shared" si="35"/>
        <v>0</v>
      </c>
      <c r="K528" s="171"/>
    </row>
    <row r="529" spans="1:11" s="20" customFormat="1" ht="20.100000000000001" customHeight="1">
      <c r="A529" s="18"/>
      <c r="B529" s="33" t="s">
        <v>250</v>
      </c>
      <c r="C529" s="174" t="s">
        <v>439</v>
      </c>
      <c r="D529" s="183">
        <v>1064</v>
      </c>
      <c r="E529" s="178" t="s">
        <v>462</v>
      </c>
      <c r="F529" s="148"/>
      <c r="G529" s="148">
        <f t="shared" si="33"/>
        <v>0</v>
      </c>
      <c r="H529" s="148"/>
      <c r="I529" s="148">
        <f t="shared" si="34"/>
        <v>0</v>
      </c>
      <c r="J529" s="148">
        <f t="shared" si="35"/>
        <v>0</v>
      </c>
      <c r="K529" s="171"/>
    </row>
    <row r="530" spans="1:11" s="128" customFormat="1" ht="20.100000000000001" customHeight="1">
      <c r="A530" s="139"/>
      <c r="B530" s="177" t="s">
        <v>250</v>
      </c>
      <c r="C530" s="174" t="s">
        <v>376</v>
      </c>
      <c r="D530" s="183">
        <v>8</v>
      </c>
      <c r="E530" s="178" t="s">
        <v>462</v>
      </c>
      <c r="F530" s="148"/>
      <c r="G530" s="148">
        <f t="shared" si="33"/>
        <v>0</v>
      </c>
      <c r="H530" s="148"/>
      <c r="I530" s="148">
        <f t="shared" si="34"/>
        <v>0</v>
      </c>
      <c r="J530" s="148">
        <f t="shared" si="35"/>
        <v>0</v>
      </c>
      <c r="K530" s="171"/>
    </row>
    <row r="531" spans="1:11" s="128" customFormat="1" ht="20.100000000000001" customHeight="1">
      <c r="A531" s="139"/>
      <c r="B531" s="172"/>
      <c r="C531" s="180" t="s">
        <v>850</v>
      </c>
      <c r="D531" s="169"/>
      <c r="E531" s="139"/>
      <c r="F531" s="148"/>
      <c r="G531" s="148">
        <f t="shared" si="33"/>
        <v>0</v>
      </c>
      <c r="H531" s="148"/>
      <c r="I531" s="148">
        <f t="shared" si="34"/>
        <v>0</v>
      </c>
      <c r="J531" s="148">
        <f t="shared" si="35"/>
        <v>0</v>
      </c>
      <c r="K531" s="171"/>
    </row>
    <row r="532" spans="1:11" s="128" customFormat="1" ht="21" customHeight="1">
      <c r="A532" s="139"/>
      <c r="B532" s="172" t="s">
        <v>250</v>
      </c>
      <c r="C532" s="176" t="s">
        <v>578</v>
      </c>
      <c r="D532" s="169">
        <v>1</v>
      </c>
      <c r="E532" s="139" t="s">
        <v>14</v>
      </c>
      <c r="F532" s="148"/>
      <c r="G532" s="148">
        <f t="shared" si="33"/>
        <v>0</v>
      </c>
      <c r="H532" s="148"/>
      <c r="I532" s="148">
        <f t="shared" si="34"/>
        <v>0</v>
      </c>
      <c r="J532" s="148">
        <f t="shared" si="35"/>
        <v>0</v>
      </c>
      <c r="K532" s="171"/>
    </row>
    <row r="533" spans="1:11" s="128" customFormat="1" ht="21" customHeight="1">
      <c r="A533" s="139"/>
      <c r="B533" s="172" t="s">
        <v>250</v>
      </c>
      <c r="C533" s="176" t="s">
        <v>558</v>
      </c>
      <c r="D533" s="169">
        <v>1</v>
      </c>
      <c r="E533" s="139" t="s">
        <v>14</v>
      </c>
      <c r="F533" s="148"/>
      <c r="G533" s="148">
        <f t="shared" si="33"/>
        <v>0</v>
      </c>
      <c r="H533" s="148"/>
      <c r="I533" s="148">
        <f t="shared" si="34"/>
        <v>0</v>
      </c>
      <c r="J533" s="148">
        <f t="shared" si="35"/>
        <v>0</v>
      </c>
      <c r="K533" s="171"/>
    </row>
    <row r="534" spans="1:11" s="20" customFormat="1" ht="20.100000000000001" customHeight="1">
      <c r="A534" s="18"/>
      <c r="B534" s="41"/>
      <c r="C534" s="176"/>
      <c r="D534" s="169"/>
      <c r="E534" s="139"/>
      <c r="F534" s="148"/>
      <c r="G534" s="148">
        <f t="shared" si="33"/>
        <v>0</v>
      </c>
      <c r="H534" s="148"/>
      <c r="I534" s="148">
        <f t="shared" si="34"/>
        <v>0</v>
      </c>
      <c r="J534" s="148">
        <f t="shared" si="35"/>
        <v>0</v>
      </c>
      <c r="K534" s="171"/>
    </row>
    <row r="535" spans="1:11" s="20" customFormat="1" ht="20.100000000000001" customHeight="1">
      <c r="A535" s="18"/>
      <c r="B535" s="68">
        <v>4.13</v>
      </c>
      <c r="C535" s="168" t="s">
        <v>440</v>
      </c>
      <c r="D535" s="185"/>
      <c r="E535" s="178"/>
      <c r="F535" s="148"/>
      <c r="G535" s="148">
        <f t="shared" si="33"/>
        <v>0</v>
      </c>
      <c r="H535" s="148"/>
      <c r="I535" s="148">
        <f t="shared" si="34"/>
        <v>0</v>
      </c>
      <c r="J535" s="148">
        <f t="shared" si="35"/>
        <v>0</v>
      </c>
      <c r="K535" s="171"/>
    </row>
    <row r="536" spans="1:11" s="20" customFormat="1" ht="20.100000000000001" customHeight="1">
      <c r="A536" s="18"/>
      <c r="B536" s="33" t="s">
        <v>250</v>
      </c>
      <c r="C536" s="184" t="s">
        <v>441</v>
      </c>
      <c r="D536" s="183">
        <v>1</v>
      </c>
      <c r="E536" s="178" t="s">
        <v>13</v>
      </c>
      <c r="F536" s="148"/>
      <c r="G536" s="148">
        <f t="shared" si="33"/>
        <v>0</v>
      </c>
      <c r="H536" s="148"/>
      <c r="I536" s="148">
        <f t="shared" si="34"/>
        <v>0</v>
      </c>
      <c r="J536" s="148">
        <f t="shared" si="35"/>
        <v>0</v>
      </c>
      <c r="K536" s="171"/>
    </row>
    <row r="537" spans="1:11" s="20" customFormat="1" ht="20.100000000000001" customHeight="1">
      <c r="A537" s="18"/>
      <c r="B537" s="33" t="s">
        <v>250</v>
      </c>
      <c r="C537" s="184" t="s">
        <v>442</v>
      </c>
      <c r="D537" s="183">
        <v>1</v>
      </c>
      <c r="E537" s="178" t="s">
        <v>13</v>
      </c>
      <c r="F537" s="148"/>
      <c r="G537" s="148">
        <f t="shared" si="33"/>
        <v>0</v>
      </c>
      <c r="H537" s="148"/>
      <c r="I537" s="148">
        <f t="shared" si="34"/>
        <v>0</v>
      </c>
      <c r="J537" s="148">
        <f t="shared" si="35"/>
        <v>0</v>
      </c>
      <c r="K537" s="171"/>
    </row>
    <row r="538" spans="1:11" s="20" customFormat="1" ht="20.100000000000001" customHeight="1">
      <c r="A538" s="18"/>
      <c r="B538" s="33" t="s">
        <v>250</v>
      </c>
      <c r="C538" s="174" t="s">
        <v>373</v>
      </c>
      <c r="D538" s="360">
        <v>140</v>
      </c>
      <c r="E538" s="178" t="s">
        <v>462</v>
      </c>
      <c r="F538" s="148"/>
      <c r="G538" s="148">
        <f t="shared" si="33"/>
        <v>0</v>
      </c>
      <c r="H538" s="148"/>
      <c r="I538" s="148">
        <f t="shared" si="34"/>
        <v>0</v>
      </c>
      <c r="J538" s="148">
        <f t="shared" si="35"/>
        <v>0</v>
      </c>
      <c r="K538" s="171"/>
    </row>
    <row r="539" spans="1:11" s="20" customFormat="1" ht="20.100000000000001" customHeight="1">
      <c r="A539" s="18"/>
      <c r="B539" s="33" t="s">
        <v>250</v>
      </c>
      <c r="C539" s="174" t="s">
        <v>374</v>
      </c>
      <c r="D539" s="183">
        <v>60</v>
      </c>
      <c r="E539" s="178" t="s">
        <v>462</v>
      </c>
      <c r="F539" s="148"/>
      <c r="G539" s="148">
        <f t="shared" si="33"/>
        <v>0</v>
      </c>
      <c r="H539" s="148"/>
      <c r="I539" s="148">
        <f t="shared" si="34"/>
        <v>0</v>
      </c>
      <c r="J539" s="148">
        <f t="shared" si="35"/>
        <v>0</v>
      </c>
      <c r="K539" s="171"/>
    </row>
    <row r="540" spans="1:11" s="128" customFormat="1" ht="19.5" customHeight="1">
      <c r="A540" s="139"/>
      <c r="B540" s="177" t="s">
        <v>250</v>
      </c>
      <c r="C540" s="174" t="s">
        <v>443</v>
      </c>
      <c r="D540" s="183">
        <v>70</v>
      </c>
      <c r="E540" s="178" t="s">
        <v>462</v>
      </c>
      <c r="F540" s="148"/>
      <c r="G540" s="148">
        <f t="shared" si="33"/>
        <v>0</v>
      </c>
      <c r="H540" s="148"/>
      <c r="I540" s="148">
        <f t="shared" si="34"/>
        <v>0</v>
      </c>
      <c r="J540" s="148">
        <f t="shared" si="35"/>
        <v>0</v>
      </c>
      <c r="K540" s="171"/>
    </row>
    <row r="541" spans="1:11" s="128" customFormat="1" ht="20.100000000000001" customHeight="1">
      <c r="A541" s="139"/>
      <c r="B541" s="177" t="s">
        <v>250</v>
      </c>
      <c r="C541" s="174" t="s">
        <v>444</v>
      </c>
      <c r="D541" s="183">
        <v>930</v>
      </c>
      <c r="E541" s="178" t="s">
        <v>462</v>
      </c>
      <c r="F541" s="148"/>
      <c r="G541" s="148">
        <f t="shared" si="33"/>
        <v>0</v>
      </c>
      <c r="H541" s="148"/>
      <c r="I541" s="148">
        <f t="shared" si="34"/>
        <v>0</v>
      </c>
      <c r="J541" s="148">
        <f t="shared" si="35"/>
        <v>0</v>
      </c>
      <c r="K541" s="171"/>
    </row>
    <row r="542" spans="1:11" s="128" customFormat="1" ht="20.100000000000001" customHeight="1">
      <c r="A542" s="139"/>
      <c r="B542" s="177" t="s">
        <v>250</v>
      </c>
      <c r="C542" s="174" t="s">
        <v>445</v>
      </c>
      <c r="D542" s="183">
        <v>2</v>
      </c>
      <c r="E542" s="178" t="s">
        <v>13</v>
      </c>
      <c r="F542" s="148"/>
      <c r="G542" s="148">
        <f t="shared" si="33"/>
        <v>0</v>
      </c>
      <c r="H542" s="148"/>
      <c r="I542" s="148">
        <f t="shared" si="34"/>
        <v>0</v>
      </c>
      <c r="J542" s="148">
        <f t="shared" si="35"/>
        <v>0</v>
      </c>
      <c r="K542" s="171"/>
    </row>
    <row r="543" spans="1:11" s="128" customFormat="1" ht="20.100000000000001" customHeight="1">
      <c r="A543" s="139"/>
      <c r="B543" s="177" t="s">
        <v>250</v>
      </c>
      <c r="C543" s="174" t="s">
        <v>446</v>
      </c>
      <c r="D543" s="183">
        <v>4</v>
      </c>
      <c r="E543" s="178" t="s">
        <v>13</v>
      </c>
      <c r="F543" s="148"/>
      <c r="G543" s="148">
        <f t="shared" si="33"/>
        <v>0</v>
      </c>
      <c r="H543" s="148"/>
      <c r="I543" s="148">
        <f t="shared" si="34"/>
        <v>0</v>
      </c>
      <c r="J543" s="148">
        <f t="shared" si="35"/>
        <v>0</v>
      </c>
      <c r="K543" s="171"/>
    </row>
    <row r="544" spans="1:11" s="128" customFormat="1" ht="21" customHeight="1">
      <c r="A544" s="139"/>
      <c r="B544" s="177" t="s">
        <v>250</v>
      </c>
      <c r="C544" s="174" t="s">
        <v>447</v>
      </c>
      <c r="D544" s="183">
        <v>4</v>
      </c>
      <c r="E544" s="178" t="s">
        <v>13</v>
      </c>
      <c r="F544" s="148"/>
      <c r="G544" s="148">
        <f t="shared" si="33"/>
        <v>0</v>
      </c>
      <c r="H544" s="148"/>
      <c r="I544" s="148">
        <f t="shared" si="34"/>
        <v>0</v>
      </c>
      <c r="J544" s="148">
        <f t="shared" si="35"/>
        <v>0</v>
      </c>
      <c r="K544" s="171"/>
    </row>
    <row r="545" spans="1:11" s="128" customFormat="1" ht="20.100000000000001" customHeight="1">
      <c r="A545" s="139"/>
      <c r="B545" s="172"/>
      <c r="C545" s="180" t="s">
        <v>850</v>
      </c>
      <c r="D545" s="169"/>
      <c r="E545" s="139"/>
      <c r="F545" s="148"/>
      <c r="G545" s="148">
        <f t="shared" si="33"/>
        <v>0</v>
      </c>
      <c r="H545" s="148"/>
      <c r="I545" s="148">
        <f t="shared" si="34"/>
        <v>0</v>
      </c>
      <c r="J545" s="148">
        <f t="shared" si="35"/>
        <v>0</v>
      </c>
      <c r="K545" s="171"/>
    </row>
    <row r="546" spans="1:11" s="128" customFormat="1" ht="21" customHeight="1">
      <c r="A546" s="139"/>
      <c r="B546" s="172" t="s">
        <v>250</v>
      </c>
      <c r="C546" s="176" t="s">
        <v>578</v>
      </c>
      <c r="D546" s="169">
        <v>1</v>
      </c>
      <c r="E546" s="139" t="s">
        <v>14</v>
      </c>
      <c r="F546" s="148"/>
      <c r="G546" s="148">
        <f t="shared" si="33"/>
        <v>0</v>
      </c>
      <c r="H546" s="148"/>
      <c r="I546" s="148">
        <f t="shared" si="34"/>
        <v>0</v>
      </c>
      <c r="J546" s="148">
        <f t="shared" si="35"/>
        <v>0</v>
      </c>
      <c r="K546" s="171"/>
    </row>
    <row r="547" spans="1:11" s="128" customFormat="1" ht="21" customHeight="1">
      <c r="A547" s="139"/>
      <c r="B547" s="172" t="s">
        <v>250</v>
      </c>
      <c r="C547" s="176" t="s">
        <v>558</v>
      </c>
      <c r="D547" s="169">
        <v>1</v>
      </c>
      <c r="E547" s="139" t="s">
        <v>14</v>
      </c>
      <c r="F547" s="148"/>
      <c r="G547" s="148">
        <f t="shared" si="33"/>
        <v>0</v>
      </c>
      <c r="H547" s="148"/>
      <c r="I547" s="148">
        <f t="shared" si="34"/>
        <v>0</v>
      </c>
      <c r="J547" s="148">
        <f t="shared" si="35"/>
        <v>0</v>
      </c>
      <c r="K547" s="171"/>
    </row>
    <row r="548" spans="1:11" s="128" customFormat="1" ht="21" customHeight="1">
      <c r="A548" s="139"/>
      <c r="B548" s="172"/>
      <c r="C548" s="176"/>
      <c r="D548" s="169"/>
      <c r="E548" s="139"/>
      <c r="F548" s="148"/>
      <c r="G548" s="148">
        <f t="shared" si="33"/>
        <v>0</v>
      </c>
      <c r="H548" s="148"/>
      <c r="I548" s="148">
        <f t="shared" si="34"/>
        <v>0</v>
      </c>
      <c r="J548" s="148">
        <f t="shared" si="35"/>
        <v>0</v>
      </c>
      <c r="K548" s="171"/>
    </row>
    <row r="549" spans="1:11" s="20" customFormat="1" ht="22.5" customHeight="1">
      <c r="A549" s="18"/>
      <c r="B549" s="35">
        <v>4.1399999999999997</v>
      </c>
      <c r="C549" s="168" t="s">
        <v>289</v>
      </c>
      <c r="D549" s="183"/>
      <c r="E549" s="178"/>
      <c r="F549" s="148"/>
      <c r="G549" s="148">
        <f t="shared" si="33"/>
        <v>0</v>
      </c>
      <c r="H549" s="148"/>
      <c r="I549" s="148">
        <f t="shared" si="34"/>
        <v>0</v>
      </c>
      <c r="J549" s="148">
        <f t="shared" si="35"/>
        <v>0</v>
      </c>
      <c r="K549" s="171"/>
    </row>
    <row r="550" spans="1:11" s="20" customFormat="1" ht="22.5" customHeight="1">
      <c r="A550" s="18"/>
      <c r="B550" s="33" t="s">
        <v>11</v>
      </c>
      <c r="C550" s="174" t="s">
        <v>591</v>
      </c>
      <c r="D550" s="183">
        <v>1</v>
      </c>
      <c r="E550" s="178" t="s">
        <v>13</v>
      </c>
      <c r="F550" s="148"/>
      <c r="G550" s="148">
        <f t="shared" si="33"/>
        <v>0</v>
      </c>
      <c r="H550" s="148"/>
      <c r="I550" s="148">
        <f t="shared" si="34"/>
        <v>0</v>
      </c>
      <c r="J550" s="148">
        <f t="shared" si="35"/>
        <v>0</v>
      </c>
      <c r="K550" s="171"/>
    </row>
    <row r="551" spans="1:11" s="20" customFormat="1" ht="22.5" customHeight="1">
      <c r="A551" s="18"/>
      <c r="B551" s="33" t="s">
        <v>11</v>
      </c>
      <c r="C551" s="174" t="s">
        <v>592</v>
      </c>
      <c r="D551" s="183">
        <v>1</v>
      </c>
      <c r="E551" s="178" t="s">
        <v>13</v>
      </c>
      <c r="F551" s="148"/>
      <c r="G551" s="148">
        <f t="shared" si="33"/>
        <v>0</v>
      </c>
      <c r="H551" s="148"/>
      <c r="I551" s="148">
        <f t="shared" si="34"/>
        <v>0</v>
      </c>
      <c r="J551" s="148">
        <f t="shared" si="35"/>
        <v>0</v>
      </c>
      <c r="K551" s="171"/>
    </row>
    <row r="552" spans="1:11" s="20" customFormat="1" ht="22.5" customHeight="1">
      <c r="A552" s="18"/>
      <c r="B552" s="33" t="s">
        <v>11</v>
      </c>
      <c r="C552" s="174" t="s">
        <v>593</v>
      </c>
      <c r="D552" s="183">
        <v>1</v>
      </c>
      <c r="E552" s="178" t="s">
        <v>13</v>
      </c>
      <c r="F552" s="148"/>
      <c r="G552" s="148">
        <f t="shared" si="33"/>
        <v>0</v>
      </c>
      <c r="H552" s="148"/>
      <c r="I552" s="148">
        <f t="shared" si="34"/>
        <v>0</v>
      </c>
      <c r="J552" s="148">
        <f t="shared" si="35"/>
        <v>0</v>
      </c>
      <c r="K552" s="171"/>
    </row>
    <row r="553" spans="1:11" s="20" customFormat="1" ht="22.5" customHeight="1">
      <c r="A553" s="18"/>
      <c r="B553" s="33" t="s">
        <v>11</v>
      </c>
      <c r="C553" s="174" t="s">
        <v>608</v>
      </c>
      <c r="D553" s="183">
        <v>4</v>
      </c>
      <c r="E553" s="178" t="s">
        <v>13</v>
      </c>
      <c r="F553" s="148"/>
      <c r="G553" s="148">
        <f t="shared" si="33"/>
        <v>0</v>
      </c>
      <c r="H553" s="148"/>
      <c r="I553" s="148">
        <f t="shared" si="34"/>
        <v>0</v>
      </c>
      <c r="J553" s="148">
        <f t="shared" si="35"/>
        <v>0</v>
      </c>
      <c r="K553" s="171"/>
    </row>
    <row r="554" spans="1:11" s="20" customFormat="1" ht="22.5" customHeight="1">
      <c r="A554" s="18"/>
      <c r="B554" s="33" t="s">
        <v>11</v>
      </c>
      <c r="C554" s="174" t="s">
        <v>609</v>
      </c>
      <c r="D554" s="183">
        <v>4</v>
      </c>
      <c r="E554" s="178" t="s">
        <v>13</v>
      </c>
      <c r="F554" s="148"/>
      <c r="G554" s="148">
        <f t="shared" si="33"/>
        <v>0</v>
      </c>
      <c r="H554" s="148"/>
      <c r="I554" s="148">
        <f t="shared" si="34"/>
        <v>0</v>
      </c>
      <c r="J554" s="148">
        <f t="shared" si="35"/>
        <v>0</v>
      </c>
      <c r="K554" s="171"/>
    </row>
    <row r="555" spans="1:11" s="20" customFormat="1" ht="22.5" customHeight="1">
      <c r="A555" s="18"/>
      <c r="B555" s="33" t="s">
        <v>11</v>
      </c>
      <c r="C555" s="174" t="s">
        <v>610</v>
      </c>
      <c r="D555" s="183">
        <v>4</v>
      </c>
      <c r="E555" s="178" t="s">
        <v>13</v>
      </c>
      <c r="F555" s="148"/>
      <c r="G555" s="148">
        <f t="shared" si="33"/>
        <v>0</v>
      </c>
      <c r="H555" s="148"/>
      <c r="I555" s="148">
        <f t="shared" si="34"/>
        <v>0</v>
      </c>
      <c r="J555" s="148">
        <f t="shared" si="35"/>
        <v>0</v>
      </c>
      <c r="K555" s="171"/>
    </row>
    <row r="556" spans="1:11" s="20" customFormat="1" ht="22.5" customHeight="1">
      <c r="A556" s="18"/>
      <c r="B556" s="33" t="s">
        <v>11</v>
      </c>
      <c r="C556" s="174" t="s">
        <v>611</v>
      </c>
      <c r="D556" s="183">
        <v>4</v>
      </c>
      <c r="E556" s="178" t="s">
        <v>13</v>
      </c>
      <c r="F556" s="148"/>
      <c r="G556" s="148">
        <f t="shared" si="33"/>
        <v>0</v>
      </c>
      <c r="H556" s="148"/>
      <c r="I556" s="148">
        <f t="shared" si="34"/>
        <v>0</v>
      </c>
      <c r="J556" s="148">
        <f t="shared" si="35"/>
        <v>0</v>
      </c>
      <c r="K556" s="171"/>
    </row>
    <row r="557" spans="1:11" s="20" customFormat="1" ht="22.5" customHeight="1">
      <c r="A557" s="18"/>
      <c r="B557" s="33" t="s">
        <v>11</v>
      </c>
      <c r="C557" s="174" t="s">
        <v>290</v>
      </c>
      <c r="D557" s="183">
        <v>1</v>
      </c>
      <c r="E557" s="178" t="s">
        <v>13</v>
      </c>
      <c r="F557" s="148"/>
      <c r="G557" s="148">
        <f t="shared" si="33"/>
        <v>0</v>
      </c>
      <c r="H557" s="148"/>
      <c r="I557" s="148">
        <f t="shared" si="34"/>
        <v>0</v>
      </c>
      <c r="J557" s="148">
        <f t="shared" si="35"/>
        <v>0</v>
      </c>
      <c r="K557" s="171"/>
    </row>
    <row r="558" spans="1:11" s="20" customFormat="1" ht="22.5" customHeight="1">
      <c r="A558" s="18"/>
      <c r="B558" s="33" t="s">
        <v>11</v>
      </c>
      <c r="C558" s="174" t="s">
        <v>291</v>
      </c>
      <c r="D558" s="183">
        <v>1</v>
      </c>
      <c r="E558" s="178" t="s">
        <v>13</v>
      </c>
      <c r="F558" s="148"/>
      <c r="G558" s="148">
        <f t="shared" ref="G558:G621" si="36">D558*F558</f>
        <v>0</v>
      </c>
      <c r="H558" s="148"/>
      <c r="I558" s="148">
        <f t="shared" ref="I558:I621" si="37">H558*D558</f>
        <v>0</v>
      </c>
      <c r="J558" s="148">
        <f t="shared" ref="J558:J621" si="38">I558+G558</f>
        <v>0</v>
      </c>
      <c r="K558" s="171"/>
    </row>
    <row r="559" spans="1:11" s="20" customFormat="1" ht="22.5" customHeight="1">
      <c r="A559" s="18"/>
      <c r="B559" s="41" t="s">
        <v>250</v>
      </c>
      <c r="C559" s="176" t="s">
        <v>495</v>
      </c>
      <c r="D559" s="169">
        <v>1</v>
      </c>
      <c r="E559" s="139" t="s">
        <v>14</v>
      </c>
      <c r="F559" s="148"/>
      <c r="G559" s="148">
        <f t="shared" si="36"/>
        <v>0</v>
      </c>
      <c r="H559" s="148"/>
      <c r="I559" s="148">
        <f t="shared" si="37"/>
        <v>0</v>
      </c>
      <c r="J559" s="148">
        <f t="shared" si="38"/>
        <v>0</v>
      </c>
      <c r="K559" s="171"/>
    </row>
    <row r="560" spans="1:11" s="20" customFormat="1" ht="22.5" customHeight="1">
      <c r="A560" s="18"/>
      <c r="B560" s="41"/>
      <c r="C560" s="176"/>
      <c r="D560" s="169"/>
      <c r="E560" s="139"/>
      <c r="F560" s="148"/>
      <c r="G560" s="148">
        <f t="shared" si="36"/>
        <v>0</v>
      </c>
      <c r="H560" s="148"/>
      <c r="I560" s="148">
        <f t="shared" si="37"/>
        <v>0</v>
      </c>
      <c r="J560" s="148">
        <f t="shared" si="38"/>
        <v>0</v>
      </c>
      <c r="K560" s="171"/>
    </row>
    <row r="561" spans="1:11" s="20" customFormat="1" ht="22.5" customHeight="1">
      <c r="A561" s="18"/>
      <c r="B561" s="15">
        <v>4.1500000000000004</v>
      </c>
      <c r="C561" s="180" t="s">
        <v>467</v>
      </c>
      <c r="D561" s="169"/>
      <c r="E561" s="139"/>
      <c r="F561" s="148"/>
      <c r="G561" s="148">
        <f t="shared" si="36"/>
        <v>0</v>
      </c>
      <c r="H561" s="148"/>
      <c r="I561" s="148">
        <f t="shared" si="37"/>
        <v>0</v>
      </c>
      <c r="J561" s="148">
        <f t="shared" si="38"/>
        <v>0</v>
      </c>
      <c r="K561" s="171"/>
    </row>
    <row r="562" spans="1:11" s="20" customFormat="1" ht="22.5" customHeight="1">
      <c r="A562" s="18"/>
      <c r="B562" s="41" t="s">
        <v>11</v>
      </c>
      <c r="C562" s="176" t="s">
        <v>594</v>
      </c>
      <c r="D562" s="169">
        <v>4</v>
      </c>
      <c r="E562" s="139" t="s">
        <v>13</v>
      </c>
      <c r="F562" s="148"/>
      <c r="G562" s="148">
        <f t="shared" si="36"/>
        <v>0</v>
      </c>
      <c r="H562" s="148"/>
      <c r="I562" s="148">
        <f t="shared" si="37"/>
        <v>0</v>
      </c>
      <c r="J562" s="148">
        <f t="shared" si="38"/>
        <v>0</v>
      </c>
      <c r="K562" s="171"/>
    </row>
    <row r="563" spans="1:11" s="20" customFormat="1" ht="22.5" customHeight="1">
      <c r="A563" s="18"/>
      <c r="B563" s="41" t="s">
        <v>11</v>
      </c>
      <c r="C563" s="176" t="s">
        <v>451</v>
      </c>
      <c r="D563" s="169">
        <v>4</v>
      </c>
      <c r="E563" s="139" t="s">
        <v>13</v>
      </c>
      <c r="F563" s="148"/>
      <c r="G563" s="148">
        <f t="shared" si="36"/>
        <v>0</v>
      </c>
      <c r="H563" s="148"/>
      <c r="I563" s="148">
        <f t="shared" si="37"/>
        <v>0</v>
      </c>
      <c r="J563" s="148">
        <f t="shared" si="38"/>
        <v>0</v>
      </c>
      <c r="K563" s="171"/>
    </row>
    <row r="564" spans="1:11" s="20" customFormat="1" ht="22.5" customHeight="1">
      <c r="A564" s="18"/>
      <c r="B564" s="41" t="s">
        <v>11</v>
      </c>
      <c r="C564" s="176" t="s">
        <v>288</v>
      </c>
      <c r="D564" s="169">
        <v>1</v>
      </c>
      <c r="E564" s="139" t="s">
        <v>13</v>
      </c>
      <c r="F564" s="148"/>
      <c r="G564" s="148">
        <f t="shared" si="36"/>
        <v>0</v>
      </c>
      <c r="H564" s="148"/>
      <c r="I564" s="148">
        <f t="shared" si="37"/>
        <v>0</v>
      </c>
      <c r="J564" s="148">
        <f t="shared" si="38"/>
        <v>0</v>
      </c>
      <c r="K564" s="171"/>
    </row>
    <row r="565" spans="1:11" s="20" customFormat="1" ht="22.5" customHeight="1">
      <c r="A565" s="18"/>
      <c r="B565" s="41" t="s">
        <v>250</v>
      </c>
      <c r="C565" s="176" t="s">
        <v>495</v>
      </c>
      <c r="D565" s="169">
        <v>1</v>
      </c>
      <c r="E565" s="139" t="s">
        <v>294</v>
      </c>
      <c r="F565" s="148"/>
      <c r="G565" s="148">
        <f t="shared" si="36"/>
        <v>0</v>
      </c>
      <c r="H565" s="148"/>
      <c r="I565" s="148">
        <f t="shared" si="37"/>
        <v>0</v>
      </c>
      <c r="J565" s="148">
        <f t="shared" si="38"/>
        <v>0</v>
      </c>
      <c r="K565" s="171"/>
    </row>
    <row r="566" spans="1:11" s="20" customFormat="1" ht="22.5" customHeight="1">
      <c r="A566" s="18"/>
      <c r="B566" s="41"/>
      <c r="C566" s="176"/>
      <c r="D566" s="169"/>
      <c r="E566" s="139"/>
      <c r="F566" s="148"/>
      <c r="G566" s="148">
        <f t="shared" si="36"/>
        <v>0</v>
      </c>
      <c r="H566" s="148"/>
      <c r="I566" s="148">
        <f t="shared" si="37"/>
        <v>0</v>
      </c>
      <c r="J566" s="148">
        <f t="shared" si="38"/>
        <v>0</v>
      </c>
      <c r="K566" s="171"/>
    </row>
    <row r="567" spans="1:11" s="20" customFormat="1" ht="22.5" customHeight="1">
      <c r="A567" s="18"/>
      <c r="B567" s="15">
        <v>4.16</v>
      </c>
      <c r="C567" s="180" t="s">
        <v>292</v>
      </c>
      <c r="D567" s="169"/>
      <c r="E567" s="139"/>
      <c r="F567" s="148"/>
      <c r="G567" s="148">
        <f t="shared" si="36"/>
        <v>0</v>
      </c>
      <c r="H567" s="148"/>
      <c r="I567" s="148">
        <f t="shared" si="37"/>
        <v>0</v>
      </c>
      <c r="J567" s="148">
        <f t="shared" si="38"/>
        <v>0</v>
      </c>
      <c r="K567" s="171"/>
    </row>
    <row r="568" spans="1:11" s="20" customFormat="1" ht="22.5" customHeight="1">
      <c r="A568" s="18"/>
      <c r="B568" s="41" t="s">
        <v>11</v>
      </c>
      <c r="C568" s="176" t="s">
        <v>594</v>
      </c>
      <c r="D568" s="169">
        <v>5</v>
      </c>
      <c r="E568" s="139" t="s">
        <v>13</v>
      </c>
      <c r="F568" s="148"/>
      <c r="G568" s="148">
        <f t="shared" si="36"/>
        <v>0</v>
      </c>
      <c r="H568" s="148"/>
      <c r="I568" s="148">
        <f t="shared" si="37"/>
        <v>0</v>
      </c>
      <c r="J568" s="148">
        <f t="shared" si="38"/>
        <v>0</v>
      </c>
      <c r="K568" s="171"/>
    </row>
    <row r="569" spans="1:11" s="20" customFormat="1" ht="22.5" customHeight="1">
      <c r="A569" s="18"/>
      <c r="B569" s="41" t="s">
        <v>250</v>
      </c>
      <c r="C569" s="176" t="s">
        <v>451</v>
      </c>
      <c r="D569" s="169">
        <v>2</v>
      </c>
      <c r="E569" s="139" t="s">
        <v>13</v>
      </c>
      <c r="F569" s="148"/>
      <c r="G569" s="148">
        <f t="shared" si="36"/>
        <v>0</v>
      </c>
      <c r="H569" s="148"/>
      <c r="I569" s="148">
        <f t="shared" si="37"/>
        <v>0</v>
      </c>
      <c r="J569" s="148">
        <f t="shared" si="38"/>
        <v>0</v>
      </c>
      <c r="K569" s="171"/>
    </row>
    <row r="570" spans="1:11" s="20" customFormat="1" ht="22.5" customHeight="1">
      <c r="A570" s="18"/>
      <c r="B570" s="41" t="s">
        <v>250</v>
      </c>
      <c r="C570" s="176" t="s">
        <v>495</v>
      </c>
      <c r="D570" s="169">
        <v>1</v>
      </c>
      <c r="E570" s="139" t="s">
        <v>14</v>
      </c>
      <c r="F570" s="148"/>
      <c r="G570" s="148">
        <f t="shared" si="36"/>
        <v>0</v>
      </c>
      <c r="H570" s="148"/>
      <c r="I570" s="148">
        <f t="shared" si="37"/>
        <v>0</v>
      </c>
      <c r="J570" s="148">
        <f t="shared" si="38"/>
        <v>0</v>
      </c>
      <c r="K570" s="171"/>
    </row>
    <row r="571" spans="1:11" s="20" customFormat="1" ht="22.5" customHeight="1">
      <c r="A571" s="18"/>
      <c r="B571" s="41"/>
      <c r="C571" s="176"/>
      <c r="D571" s="169"/>
      <c r="E571" s="139"/>
      <c r="F571" s="148"/>
      <c r="G571" s="148">
        <f t="shared" si="36"/>
        <v>0</v>
      </c>
      <c r="H571" s="148"/>
      <c r="I571" s="148">
        <f t="shared" si="37"/>
        <v>0</v>
      </c>
      <c r="J571" s="148">
        <f t="shared" si="38"/>
        <v>0</v>
      </c>
      <c r="K571" s="171"/>
    </row>
    <row r="572" spans="1:11" s="20" customFormat="1" ht="22.5" customHeight="1">
      <c r="A572" s="18"/>
      <c r="B572" s="15">
        <v>4.17</v>
      </c>
      <c r="C572" s="180" t="s">
        <v>468</v>
      </c>
      <c r="D572" s="169"/>
      <c r="E572" s="139"/>
      <c r="F572" s="148"/>
      <c r="G572" s="148">
        <f t="shared" si="36"/>
        <v>0</v>
      </c>
      <c r="H572" s="148"/>
      <c r="I572" s="148">
        <f t="shared" si="37"/>
        <v>0</v>
      </c>
      <c r="J572" s="148">
        <f t="shared" si="38"/>
        <v>0</v>
      </c>
      <c r="K572" s="171"/>
    </row>
    <row r="573" spans="1:11" s="20" customFormat="1" ht="22.5" customHeight="1">
      <c r="A573" s="18"/>
      <c r="B573" s="41" t="s">
        <v>11</v>
      </c>
      <c r="C573" s="176" t="s">
        <v>595</v>
      </c>
      <c r="D573" s="169">
        <v>1</v>
      </c>
      <c r="E573" s="139" t="s">
        <v>13</v>
      </c>
      <c r="F573" s="148"/>
      <c r="G573" s="148">
        <f t="shared" si="36"/>
        <v>0</v>
      </c>
      <c r="H573" s="148"/>
      <c r="I573" s="148">
        <f t="shared" si="37"/>
        <v>0</v>
      </c>
      <c r="J573" s="148">
        <f t="shared" si="38"/>
        <v>0</v>
      </c>
      <c r="K573" s="171"/>
    </row>
    <row r="574" spans="1:11" s="20" customFormat="1" ht="22.5" customHeight="1">
      <c r="A574" s="18"/>
      <c r="B574" s="41" t="s">
        <v>11</v>
      </c>
      <c r="C574" s="176" t="s">
        <v>596</v>
      </c>
      <c r="D574" s="169">
        <v>1</v>
      </c>
      <c r="E574" s="139" t="s">
        <v>13</v>
      </c>
      <c r="F574" s="148"/>
      <c r="G574" s="148">
        <f t="shared" si="36"/>
        <v>0</v>
      </c>
      <c r="H574" s="148"/>
      <c r="I574" s="148">
        <f t="shared" si="37"/>
        <v>0</v>
      </c>
      <c r="J574" s="148">
        <f t="shared" si="38"/>
        <v>0</v>
      </c>
      <c r="K574" s="171"/>
    </row>
    <row r="575" spans="1:11" s="20" customFormat="1" ht="22.5" customHeight="1">
      <c r="A575" s="18"/>
      <c r="B575" s="41" t="s">
        <v>11</v>
      </c>
      <c r="C575" s="176" t="s">
        <v>597</v>
      </c>
      <c r="D575" s="169">
        <v>1</v>
      </c>
      <c r="E575" s="139" t="s">
        <v>13</v>
      </c>
      <c r="F575" s="148"/>
      <c r="G575" s="148">
        <f t="shared" si="36"/>
        <v>0</v>
      </c>
      <c r="H575" s="148"/>
      <c r="I575" s="148">
        <f t="shared" si="37"/>
        <v>0</v>
      </c>
      <c r="J575" s="148">
        <f t="shared" si="38"/>
        <v>0</v>
      </c>
      <c r="K575" s="171"/>
    </row>
    <row r="576" spans="1:11" s="20" customFormat="1" ht="22.5" customHeight="1">
      <c r="A576" s="18"/>
      <c r="B576" s="41" t="s">
        <v>11</v>
      </c>
      <c r="C576" s="176" t="s">
        <v>599</v>
      </c>
      <c r="D576" s="169">
        <v>1</v>
      </c>
      <c r="E576" s="139" t="s">
        <v>13</v>
      </c>
      <c r="F576" s="148"/>
      <c r="G576" s="148">
        <f t="shared" si="36"/>
        <v>0</v>
      </c>
      <c r="H576" s="148"/>
      <c r="I576" s="148">
        <f t="shared" si="37"/>
        <v>0</v>
      </c>
      <c r="J576" s="148">
        <f t="shared" si="38"/>
        <v>0</v>
      </c>
      <c r="K576" s="171"/>
    </row>
    <row r="577" spans="1:11" s="20" customFormat="1" ht="22.5" customHeight="1">
      <c r="A577" s="18"/>
      <c r="B577" s="41" t="s">
        <v>11</v>
      </c>
      <c r="C577" s="176" t="s">
        <v>600</v>
      </c>
      <c r="D577" s="169">
        <v>1</v>
      </c>
      <c r="E577" s="139" t="s">
        <v>13</v>
      </c>
      <c r="F577" s="148"/>
      <c r="G577" s="148">
        <f t="shared" si="36"/>
        <v>0</v>
      </c>
      <c r="H577" s="148"/>
      <c r="I577" s="148">
        <f t="shared" si="37"/>
        <v>0</v>
      </c>
      <c r="J577" s="148">
        <f t="shared" si="38"/>
        <v>0</v>
      </c>
      <c r="K577" s="171"/>
    </row>
    <row r="578" spans="1:11" s="20" customFormat="1" ht="22.5" customHeight="1">
      <c r="A578" s="18"/>
      <c r="B578" s="41" t="s">
        <v>11</v>
      </c>
      <c r="C578" s="187" t="s">
        <v>601</v>
      </c>
      <c r="D578" s="169">
        <v>2</v>
      </c>
      <c r="E578" s="139" t="s">
        <v>13</v>
      </c>
      <c r="F578" s="148"/>
      <c r="G578" s="148">
        <f t="shared" si="36"/>
        <v>0</v>
      </c>
      <c r="H578" s="148"/>
      <c r="I578" s="148">
        <f t="shared" si="37"/>
        <v>0</v>
      </c>
      <c r="J578" s="148">
        <f t="shared" si="38"/>
        <v>0</v>
      </c>
      <c r="K578" s="171"/>
    </row>
    <row r="579" spans="1:11" s="20" customFormat="1" ht="22.5" customHeight="1">
      <c r="A579" s="18"/>
      <c r="B579" s="41" t="s">
        <v>11</v>
      </c>
      <c r="C579" s="176" t="s">
        <v>602</v>
      </c>
      <c r="D579" s="169">
        <v>2</v>
      </c>
      <c r="E579" s="139" t="s">
        <v>13</v>
      </c>
      <c r="F579" s="148"/>
      <c r="G579" s="148">
        <f t="shared" si="36"/>
        <v>0</v>
      </c>
      <c r="H579" s="148"/>
      <c r="I579" s="148">
        <f t="shared" si="37"/>
        <v>0</v>
      </c>
      <c r="J579" s="148">
        <f t="shared" si="38"/>
        <v>0</v>
      </c>
      <c r="K579" s="171"/>
    </row>
    <row r="580" spans="1:11" s="20" customFormat="1" ht="22.5" customHeight="1">
      <c r="A580" s="18"/>
      <c r="B580" s="41" t="s">
        <v>11</v>
      </c>
      <c r="C580" s="187" t="s">
        <v>603</v>
      </c>
      <c r="D580" s="169">
        <v>2</v>
      </c>
      <c r="E580" s="139" t="s">
        <v>13</v>
      </c>
      <c r="F580" s="148"/>
      <c r="G580" s="148">
        <f t="shared" si="36"/>
        <v>0</v>
      </c>
      <c r="H580" s="148"/>
      <c r="I580" s="148">
        <f t="shared" si="37"/>
        <v>0</v>
      </c>
      <c r="J580" s="148">
        <f t="shared" si="38"/>
        <v>0</v>
      </c>
      <c r="K580" s="171"/>
    </row>
    <row r="581" spans="1:11" s="20" customFormat="1" ht="22.5" customHeight="1">
      <c r="A581" s="18"/>
      <c r="B581" s="41" t="s">
        <v>11</v>
      </c>
      <c r="C581" s="176" t="s">
        <v>604</v>
      </c>
      <c r="D581" s="169">
        <v>2</v>
      </c>
      <c r="E581" s="139" t="s">
        <v>13</v>
      </c>
      <c r="F581" s="148"/>
      <c r="G581" s="148">
        <f t="shared" si="36"/>
        <v>0</v>
      </c>
      <c r="H581" s="148"/>
      <c r="I581" s="148">
        <f t="shared" si="37"/>
        <v>0</v>
      </c>
      <c r="J581" s="148">
        <f t="shared" si="38"/>
        <v>0</v>
      </c>
      <c r="K581" s="171"/>
    </row>
    <row r="582" spans="1:11" s="20" customFormat="1" ht="22.5" customHeight="1">
      <c r="A582" s="18"/>
      <c r="B582" s="41" t="s">
        <v>11</v>
      </c>
      <c r="C582" s="176" t="s">
        <v>287</v>
      </c>
      <c r="D582" s="169">
        <v>1</v>
      </c>
      <c r="E582" s="139" t="s">
        <v>13</v>
      </c>
      <c r="F582" s="148"/>
      <c r="G582" s="148">
        <f t="shared" si="36"/>
        <v>0</v>
      </c>
      <c r="H582" s="148"/>
      <c r="I582" s="148">
        <f t="shared" si="37"/>
        <v>0</v>
      </c>
      <c r="J582" s="148">
        <f t="shared" si="38"/>
        <v>0</v>
      </c>
      <c r="K582" s="171"/>
    </row>
    <row r="583" spans="1:11" s="20" customFormat="1" ht="22.5" customHeight="1">
      <c r="A583" s="18"/>
      <c r="B583" s="41" t="s">
        <v>250</v>
      </c>
      <c r="C583" s="176" t="s">
        <v>598</v>
      </c>
      <c r="D583" s="169">
        <v>1</v>
      </c>
      <c r="E583" s="139" t="s">
        <v>13</v>
      </c>
      <c r="F583" s="148"/>
      <c r="G583" s="148">
        <f t="shared" si="36"/>
        <v>0</v>
      </c>
      <c r="H583" s="148"/>
      <c r="I583" s="148">
        <f t="shared" si="37"/>
        <v>0</v>
      </c>
      <c r="J583" s="148">
        <f t="shared" si="38"/>
        <v>0</v>
      </c>
      <c r="K583" s="171"/>
    </row>
    <row r="584" spans="1:11" s="20" customFormat="1" ht="22.5" customHeight="1">
      <c r="A584" s="18"/>
      <c r="B584" s="41" t="s">
        <v>250</v>
      </c>
      <c r="C584" s="176" t="s">
        <v>605</v>
      </c>
      <c r="D584" s="169">
        <v>2</v>
      </c>
      <c r="E584" s="139" t="s">
        <v>13</v>
      </c>
      <c r="F584" s="148"/>
      <c r="G584" s="148">
        <f t="shared" si="36"/>
        <v>0</v>
      </c>
      <c r="H584" s="148"/>
      <c r="I584" s="148">
        <f t="shared" si="37"/>
        <v>0</v>
      </c>
      <c r="J584" s="148">
        <f t="shared" si="38"/>
        <v>0</v>
      </c>
      <c r="K584" s="171"/>
    </row>
    <row r="585" spans="1:11" s="20" customFormat="1" ht="22.5" customHeight="1">
      <c r="A585" s="18"/>
      <c r="B585" s="41" t="s">
        <v>250</v>
      </c>
      <c r="C585" s="176" t="s">
        <v>606</v>
      </c>
      <c r="D585" s="169">
        <v>5</v>
      </c>
      <c r="E585" s="139" t="s">
        <v>13</v>
      </c>
      <c r="F585" s="148"/>
      <c r="G585" s="148">
        <f t="shared" si="36"/>
        <v>0</v>
      </c>
      <c r="H585" s="148"/>
      <c r="I585" s="148">
        <f t="shared" si="37"/>
        <v>0</v>
      </c>
      <c r="J585" s="148">
        <f t="shared" si="38"/>
        <v>0</v>
      </c>
      <c r="K585" s="171"/>
    </row>
    <row r="586" spans="1:11" s="20" customFormat="1" ht="22.5" customHeight="1">
      <c r="A586" s="18"/>
      <c r="B586" s="41" t="s">
        <v>250</v>
      </c>
      <c r="C586" s="176" t="s">
        <v>607</v>
      </c>
      <c r="D586" s="169">
        <v>2</v>
      </c>
      <c r="E586" s="139" t="s">
        <v>13</v>
      </c>
      <c r="F586" s="148"/>
      <c r="G586" s="148">
        <f t="shared" si="36"/>
        <v>0</v>
      </c>
      <c r="H586" s="148"/>
      <c r="I586" s="148">
        <f t="shared" si="37"/>
        <v>0</v>
      </c>
      <c r="J586" s="148">
        <f t="shared" si="38"/>
        <v>0</v>
      </c>
      <c r="K586" s="171"/>
    </row>
    <row r="587" spans="1:11" s="20" customFormat="1" ht="22.5" customHeight="1">
      <c r="A587" s="18"/>
      <c r="B587" s="41" t="s">
        <v>250</v>
      </c>
      <c r="C587" s="176" t="s">
        <v>495</v>
      </c>
      <c r="D587" s="169">
        <v>1</v>
      </c>
      <c r="E587" s="139" t="s">
        <v>14</v>
      </c>
      <c r="F587" s="148"/>
      <c r="G587" s="148">
        <f t="shared" si="36"/>
        <v>0</v>
      </c>
      <c r="H587" s="148"/>
      <c r="I587" s="148">
        <f t="shared" si="37"/>
        <v>0</v>
      </c>
      <c r="J587" s="148">
        <f t="shared" si="38"/>
        <v>0</v>
      </c>
      <c r="K587" s="171"/>
    </row>
    <row r="588" spans="1:11" s="20" customFormat="1" ht="22.5" customHeight="1">
      <c r="A588" s="18"/>
      <c r="B588" s="41"/>
      <c r="C588" s="176"/>
      <c r="D588" s="169"/>
      <c r="E588" s="139"/>
      <c r="F588" s="139"/>
      <c r="G588" s="170"/>
      <c r="H588" s="139"/>
      <c r="I588" s="170"/>
      <c r="J588" s="170"/>
      <c r="K588" s="171"/>
    </row>
    <row r="589" spans="1:11" s="20" customFormat="1" ht="22.5" customHeight="1">
      <c r="A589" s="18"/>
      <c r="B589" s="15">
        <v>4.18</v>
      </c>
      <c r="C589" s="180" t="s">
        <v>469</v>
      </c>
      <c r="D589" s="169"/>
      <c r="E589" s="139"/>
      <c r="F589" s="148"/>
      <c r="G589" s="148">
        <f t="shared" ref="G589:G600" si="39">D589*F589</f>
        <v>0</v>
      </c>
      <c r="H589" s="148"/>
      <c r="I589" s="148">
        <f t="shared" ref="I589:I600" si="40">H589*D589</f>
        <v>0</v>
      </c>
      <c r="J589" s="148">
        <f t="shared" ref="J589:J600" si="41">I589+G589</f>
        <v>0</v>
      </c>
      <c r="K589" s="171"/>
    </row>
    <row r="590" spans="1:11" s="20" customFormat="1" ht="22.5" customHeight="1">
      <c r="A590" s="18"/>
      <c r="B590" s="41" t="s">
        <v>11</v>
      </c>
      <c r="C590" s="176" t="s">
        <v>594</v>
      </c>
      <c r="D590" s="169">
        <v>2</v>
      </c>
      <c r="E590" s="139" t="s">
        <v>13</v>
      </c>
      <c r="F590" s="148"/>
      <c r="G590" s="148">
        <f t="shared" si="39"/>
        <v>0</v>
      </c>
      <c r="H590" s="148"/>
      <c r="I590" s="148">
        <f t="shared" si="40"/>
        <v>0</v>
      </c>
      <c r="J590" s="148">
        <f t="shared" si="41"/>
        <v>0</v>
      </c>
      <c r="K590" s="171"/>
    </row>
    <row r="591" spans="1:11" s="20" customFormat="1" ht="22.5" customHeight="1">
      <c r="A591" s="18"/>
      <c r="B591" s="41" t="s">
        <v>250</v>
      </c>
      <c r="C591" s="176" t="s">
        <v>451</v>
      </c>
      <c r="D591" s="169">
        <v>2</v>
      </c>
      <c r="E591" s="139" t="s">
        <v>13</v>
      </c>
      <c r="F591" s="148"/>
      <c r="G591" s="148">
        <f t="shared" si="39"/>
        <v>0</v>
      </c>
      <c r="H591" s="148"/>
      <c r="I591" s="148">
        <f t="shared" si="40"/>
        <v>0</v>
      </c>
      <c r="J591" s="148">
        <f t="shared" si="41"/>
        <v>0</v>
      </c>
      <c r="K591" s="171"/>
    </row>
    <row r="592" spans="1:11" s="20" customFormat="1" ht="22.5" customHeight="1">
      <c r="A592" s="18"/>
      <c r="B592" s="41" t="s">
        <v>250</v>
      </c>
      <c r="C592" s="176" t="s">
        <v>495</v>
      </c>
      <c r="D592" s="169">
        <v>2</v>
      </c>
      <c r="E592" s="139" t="s">
        <v>14</v>
      </c>
      <c r="F592" s="148"/>
      <c r="G592" s="148">
        <f t="shared" si="39"/>
        <v>0</v>
      </c>
      <c r="H592" s="148"/>
      <c r="I592" s="148">
        <f t="shared" si="40"/>
        <v>0</v>
      </c>
      <c r="J592" s="148">
        <f t="shared" si="41"/>
        <v>0</v>
      </c>
      <c r="K592" s="171"/>
    </row>
    <row r="593" spans="1:11" s="20" customFormat="1" ht="22.5" customHeight="1">
      <c r="A593" s="18"/>
      <c r="B593" s="41"/>
      <c r="C593" s="176"/>
      <c r="D593" s="169"/>
      <c r="E593" s="139"/>
      <c r="F593" s="148"/>
      <c r="G593" s="148">
        <f t="shared" si="39"/>
        <v>0</v>
      </c>
      <c r="H593" s="148"/>
      <c r="I593" s="148">
        <f t="shared" si="40"/>
        <v>0</v>
      </c>
      <c r="J593" s="148">
        <f t="shared" si="41"/>
        <v>0</v>
      </c>
      <c r="K593" s="171"/>
    </row>
    <row r="594" spans="1:11" s="20" customFormat="1" ht="22.5" customHeight="1">
      <c r="A594" s="18"/>
      <c r="B594" s="41"/>
      <c r="C594" s="176"/>
      <c r="D594" s="169"/>
      <c r="E594" s="139"/>
      <c r="F594" s="148"/>
      <c r="G594" s="148">
        <f t="shared" si="39"/>
        <v>0</v>
      </c>
      <c r="H594" s="148"/>
      <c r="I594" s="148">
        <f t="shared" si="40"/>
        <v>0</v>
      </c>
      <c r="J594" s="148">
        <f t="shared" si="41"/>
        <v>0</v>
      </c>
      <c r="K594" s="171"/>
    </row>
    <row r="595" spans="1:11" s="20" customFormat="1" ht="21" customHeight="1">
      <c r="A595" s="18"/>
      <c r="B595" s="15">
        <v>4.1900000000000004</v>
      </c>
      <c r="C595" s="180" t="s">
        <v>322</v>
      </c>
      <c r="D595" s="169"/>
      <c r="E595" s="139"/>
      <c r="F595" s="148"/>
      <c r="G595" s="148">
        <f t="shared" si="39"/>
        <v>0</v>
      </c>
      <c r="H595" s="148"/>
      <c r="I595" s="148">
        <f t="shared" si="40"/>
        <v>0</v>
      </c>
      <c r="J595" s="148">
        <f t="shared" si="41"/>
        <v>0</v>
      </c>
      <c r="K595" s="171"/>
    </row>
    <row r="596" spans="1:11" s="128" customFormat="1" ht="20.100000000000001" customHeight="1">
      <c r="A596" s="139"/>
      <c r="B596" s="172" t="s">
        <v>250</v>
      </c>
      <c r="C596" s="176" t="s">
        <v>323</v>
      </c>
      <c r="D596" s="169">
        <v>358</v>
      </c>
      <c r="E596" s="139" t="s">
        <v>462</v>
      </c>
      <c r="F596" s="148"/>
      <c r="G596" s="148">
        <f t="shared" si="39"/>
        <v>0</v>
      </c>
      <c r="H596" s="148"/>
      <c r="I596" s="148">
        <f t="shared" si="40"/>
        <v>0</v>
      </c>
      <c r="J596" s="148">
        <f t="shared" si="41"/>
        <v>0</v>
      </c>
      <c r="K596" s="171"/>
    </row>
    <row r="597" spans="1:11" s="128" customFormat="1" ht="20.100000000000001" customHeight="1">
      <c r="A597" s="139"/>
      <c r="B597" s="172" t="s">
        <v>250</v>
      </c>
      <c r="C597" s="176" t="s">
        <v>324</v>
      </c>
      <c r="D597" s="169">
        <v>6</v>
      </c>
      <c r="E597" s="139" t="s">
        <v>13</v>
      </c>
      <c r="F597" s="148"/>
      <c r="G597" s="148">
        <f t="shared" si="39"/>
        <v>0</v>
      </c>
      <c r="H597" s="148"/>
      <c r="I597" s="148">
        <f t="shared" si="40"/>
        <v>0</v>
      </c>
      <c r="J597" s="148">
        <f t="shared" si="41"/>
        <v>0</v>
      </c>
      <c r="K597" s="171"/>
    </row>
    <row r="598" spans="1:11" s="128" customFormat="1" ht="20.100000000000001" customHeight="1">
      <c r="A598" s="139"/>
      <c r="B598" s="172" t="s">
        <v>250</v>
      </c>
      <c r="C598" s="176" t="s">
        <v>325</v>
      </c>
      <c r="D598" s="169">
        <v>8</v>
      </c>
      <c r="E598" s="139" t="s">
        <v>13</v>
      </c>
      <c r="F598" s="148"/>
      <c r="G598" s="148">
        <f t="shared" si="39"/>
        <v>0</v>
      </c>
      <c r="H598" s="148"/>
      <c r="I598" s="148">
        <f t="shared" si="40"/>
        <v>0</v>
      </c>
      <c r="J598" s="148">
        <f t="shared" si="41"/>
        <v>0</v>
      </c>
      <c r="K598" s="171"/>
    </row>
    <row r="599" spans="1:11" s="128" customFormat="1" ht="20.100000000000001" customHeight="1">
      <c r="A599" s="139"/>
      <c r="B599" s="172" t="s">
        <v>250</v>
      </c>
      <c r="C599" s="176" t="s">
        <v>326</v>
      </c>
      <c r="D599" s="169">
        <v>140</v>
      </c>
      <c r="E599" s="139" t="s">
        <v>462</v>
      </c>
      <c r="F599" s="148"/>
      <c r="G599" s="148">
        <f t="shared" si="39"/>
        <v>0</v>
      </c>
      <c r="H599" s="148"/>
      <c r="I599" s="148">
        <f t="shared" si="40"/>
        <v>0</v>
      </c>
      <c r="J599" s="148">
        <f t="shared" si="41"/>
        <v>0</v>
      </c>
      <c r="K599" s="171"/>
    </row>
    <row r="600" spans="1:11" s="128" customFormat="1" ht="20.100000000000001" customHeight="1">
      <c r="A600" s="139"/>
      <c r="B600" s="172" t="s">
        <v>250</v>
      </c>
      <c r="C600" s="176" t="s">
        <v>327</v>
      </c>
      <c r="D600" s="169">
        <v>8</v>
      </c>
      <c r="E600" s="139" t="s">
        <v>13</v>
      </c>
      <c r="F600" s="148"/>
      <c r="G600" s="148">
        <f t="shared" si="39"/>
        <v>0</v>
      </c>
      <c r="H600" s="148"/>
      <c r="I600" s="148">
        <f t="shared" si="40"/>
        <v>0</v>
      </c>
      <c r="J600" s="148">
        <f t="shared" si="41"/>
        <v>0</v>
      </c>
      <c r="K600" s="171"/>
    </row>
    <row r="601" spans="1:11" s="128" customFormat="1" ht="21" customHeight="1">
      <c r="A601" s="160"/>
      <c r="B601" s="189"/>
      <c r="C601" s="190"/>
      <c r="D601" s="191"/>
      <c r="E601" s="160"/>
      <c r="F601" s="160"/>
      <c r="G601" s="160"/>
      <c r="H601" s="160"/>
      <c r="I601" s="160"/>
      <c r="J601" s="160"/>
      <c r="K601" s="305"/>
    </row>
    <row r="602" spans="1:11" s="128" customFormat="1" ht="20.100000000000001" customHeight="1">
      <c r="A602" s="139"/>
      <c r="B602" s="172"/>
      <c r="C602" s="180" t="s">
        <v>850</v>
      </c>
      <c r="D602" s="169"/>
      <c r="E602" s="139"/>
      <c r="F602" s="139"/>
      <c r="G602" s="170"/>
      <c r="H602" s="139"/>
      <c r="I602" s="170"/>
      <c r="J602" s="170"/>
      <c r="K602" s="171"/>
    </row>
    <row r="603" spans="1:11" s="128" customFormat="1" ht="21" customHeight="1">
      <c r="A603" s="139"/>
      <c r="B603" s="172" t="s">
        <v>250</v>
      </c>
      <c r="C603" s="176" t="s">
        <v>578</v>
      </c>
      <c r="D603" s="169">
        <v>1</v>
      </c>
      <c r="E603" s="139" t="s">
        <v>14</v>
      </c>
      <c r="F603" s="139">
        <f>SUM(G596)*0.1</f>
        <v>0</v>
      </c>
      <c r="G603" s="170">
        <f t="shared" ref="G603:G604" si="42">F603*D603</f>
        <v>0</v>
      </c>
      <c r="H603" s="139">
        <f>F603*0.1</f>
        <v>0</v>
      </c>
      <c r="I603" s="170">
        <f t="shared" ref="I603:I605" si="43">H603*D603</f>
        <v>0</v>
      </c>
      <c r="J603" s="170">
        <f t="shared" ref="J603:J605" si="44">I603+G603</f>
        <v>0</v>
      </c>
      <c r="K603" s="171"/>
    </row>
    <row r="604" spans="1:11" s="128" customFormat="1" ht="21" customHeight="1">
      <c r="A604" s="139"/>
      <c r="B604" s="172" t="s">
        <v>250</v>
      </c>
      <c r="C604" s="176" t="s">
        <v>558</v>
      </c>
      <c r="D604" s="169">
        <v>1</v>
      </c>
      <c r="E604" s="139" t="s">
        <v>14</v>
      </c>
      <c r="F604" s="139">
        <f>SUM(G599)*0.2</f>
        <v>0</v>
      </c>
      <c r="G604" s="170">
        <f t="shared" si="42"/>
        <v>0</v>
      </c>
      <c r="H604" s="139">
        <f>F604*0.1</f>
        <v>0</v>
      </c>
      <c r="I604" s="170">
        <f t="shared" si="43"/>
        <v>0</v>
      </c>
      <c r="J604" s="170">
        <f t="shared" si="44"/>
        <v>0</v>
      </c>
      <c r="K604" s="171"/>
    </row>
    <row r="605" spans="1:11" s="128" customFormat="1" ht="21" customHeight="1">
      <c r="A605" s="361"/>
      <c r="B605" s="362"/>
      <c r="C605" s="363"/>
      <c r="D605" s="364"/>
      <c r="E605" s="361"/>
      <c r="F605" s="361"/>
      <c r="G605" s="365"/>
      <c r="H605" s="361"/>
      <c r="I605" s="170">
        <f t="shared" si="43"/>
        <v>0</v>
      </c>
      <c r="J605" s="170">
        <f t="shared" si="44"/>
        <v>0</v>
      </c>
      <c r="K605" s="403"/>
    </row>
    <row r="606" spans="1:11" s="278" customFormat="1" ht="21" customHeight="1" thickBot="1">
      <c r="A606" s="565" t="s">
        <v>470</v>
      </c>
      <c r="B606" s="566"/>
      <c r="C606" s="566"/>
      <c r="D606" s="566"/>
      <c r="E606" s="567"/>
      <c r="F606" s="353"/>
      <c r="G606" s="353">
        <f>SUM(G360:G604)</f>
        <v>0</v>
      </c>
      <c r="H606" s="353"/>
      <c r="I606" s="353">
        <f>SUM(I360:I604)</f>
        <v>0</v>
      </c>
      <c r="J606" s="353">
        <f>SUM(J360:J604)</f>
        <v>0</v>
      </c>
      <c r="K606" s="378"/>
    </row>
    <row r="607" spans="1:11" s="45" customFormat="1" ht="24" customHeight="1" thickTop="1">
      <c r="A607" s="70">
        <v>5</v>
      </c>
      <c r="B607" s="563" t="s">
        <v>244</v>
      </c>
      <c r="C607" s="564"/>
      <c r="D607" s="196"/>
      <c r="E607" s="197"/>
      <c r="F607" s="198"/>
      <c r="G607" s="199"/>
      <c r="H607" s="198"/>
      <c r="I607" s="198"/>
      <c r="J607" s="198"/>
      <c r="K607" s="306"/>
    </row>
    <row r="608" spans="1:11" s="47" customFormat="1" ht="18" customHeight="1">
      <c r="A608" s="49"/>
      <c r="B608" s="46">
        <v>5.0999999999999996</v>
      </c>
      <c r="C608" s="203" t="s">
        <v>357</v>
      </c>
      <c r="D608" s="204"/>
      <c r="E608" s="205"/>
      <c r="F608" s="206"/>
      <c r="G608" s="207"/>
      <c r="H608" s="207"/>
      <c r="I608" s="207"/>
      <c r="J608" s="207"/>
      <c r="K608" s="171"/>
    </row>
    <row r="609" spans="1:12" s="45" customFormat="1" ht="18" customHeight="1">
      <c r="A609" s="48"/>
      <c r="B609" s="33" t="s">
        <v>250</v>
      </c>
      <c r="C609" s="210" t="s">
        <v>241</v>
      </c>
      <c r="D609" s="211">
        <v>1</v>
      </c>
      <c r="E609" s="212" t="s">
        <v>13</v>
      </c>
      <c r="F609" s="148"/>
      <c r="G609" s="148">
        <f t="shared" ref="G609:G640" si="45">D609*F609</f>
        <v>0</v>
      </c>
      <c r="H609" s="148"/>
      <c r="I609" s="148">
        <f t="shared" ref="I609:I640" si="46">H609*D609</f>
        <v>0</v>
      </c>
      <c r="J609" s="148">
        <f t="shared" ref="J609:J640" si="47">I609+G609</f>
        <v>0</v>
      </c>
      <c r="K609" s="171"/>
    </row>
    <row r="610" spans="1:12" s="45" customFormat="1" ht="18" customHeight="1">
      <c r="A610" s="48"/>
      <c r="B610" s="33"/>
      <c r="C610" s="210" t="s">
        <v>242</v>
      </c>
      <c r="D610" s="213"/>
      <c r="E610" s="214"/>
      <c r="F610" s="148"/>
      <c r="G610" s="148">
        <f t="shared" si="45"/>
        <v>0</v>
      </c>
      <c r="H610" s="148"/>
      <c r="I610" s="148">
        <f t="shared" si="46"/>
        <v>0</v>
      </c>
      <c r="J610" s="148">
        <f t="shared" si="47"/>
        <v>0</v>
      </c>
      <c r="K610" s="171"/>
    </row>
    <row r="611" spans="1:12" s="45" customFormat="1" ht="18" customHeight="1">
      <c r="A611" s="48"/>
      <c r="B611" s="33" t="s">
        <v>250</v>
      </c>
      <c r="C611" s="210" t="s">
        <v>612</v>
      </c>
      <c r="D611" s="211"/>
      <c r="E611" s="212"/>
      <c r="F611" s="148"/>
      <c r="G611" s="148">
        <f t="shared" si="45"/>
        <v>0</v>
      </c>
      <c r="H611" s="148"/>
      <c r="I611" s="148">
        <f t="shared" si="46"/>
        <v>0</v>
      </c>
      <c r="J611" s="148">
        <f t="shared" si="47"/>
        <v>0</v>
      </c>
      <c r="K611" s="171"/>
    </row>
    <row r="612" spans="1:12" s="45" customFormat="1" ht="18" customHeight="1">
      <c r="A612" s="48"/>
      <c r="B612" s="33" t="s">
        <v>250</v>
      </c>
      <c r="C612" s="210" t="s">
        <v>358</v>
      </c>
      <c r="D612" s="211">
        <v>1</v>
      </c>
      <c r="E612" s="172" t="s">
        <v>14</v>
      </c>
      <c r="F612" s="148"/>
      <c r="G612" s="148">
        <f t="shared" si="45"/>
        <v>0</v>
      </c>
      <c r="H612" s="148"/>
      <c r="I612" s="148">
        <f t="shared" si="46"/>
        <v>0</v>
      </c>
      <c r="J612" s="148">
        <f t="shared" si="47"/>
        <v>0</v>
      </c>
      <c r="K612" s="171"/>
    </row>
    <row r="613" spans="1:12" s="45" customFormat="1" ht="18" customHeight="1">
      <c r="A613" s="48"/>
      <c r="B613" s="33" t="s">
        <v>250</v>
      </c>
      <c r="C613" s="210" t="s">
        <v>631</v>
      </c>
      <c r="D613" s="211">
        <v>1</v>
      </c>
      <c r="E613" s="212" t="s">
        <v>13</v>
      </c>
      <c r="F613" s="148"/>
      <c r="G613" s="148">
        <f t="shared" si="45"/>
        <v>0</v>
      </c>
      <c r="H613" s="148"/>
      <c r="I613" s="148">
        <f t="shared" si="46"/>
        <v>0</v>
      </c>
      <c r="J613" s="148">
        <f t="shared" si="47"/>
        <v>0</v>
      </c>
      <c r="K613" s="171"/>
    </row>
    <row r="614" spans="1:12" s="45" customFormat="1" ht="18" customHeight="1">
      <c r="A614" s="48"/>
      <c r="B614" s="33" t="s">
        <v>250</v>
      </c>
      <c r="C614" s="210" t="s">
        <v>358</v>
      </c>
      <c r="D614" s="211">
        <v>1</v>
      </c>
      <c r="E614" s="172" t="s">
        <v>14</v>
      </c>
      <c r="F614" s="148"/>
      <c r="G614" s="148">
        <f t="shared" si="45"/>
        <v>0</v>
      </c>
      <c r="H614" s="148"/>
      <c r="I614" s="148">
        <f t="shared" si="46"/>
        <v>0</v>
      </c>
      <c r="J614" s="148">
        <f t="shared" si="47"/>
        <v>0</v>
      </c>
      <c r="K614" s="171"/>
    </row>
    <row r="615" spans="1:12" s="45" customFormat="1" ht="18" customHeight="1">
      <c r="A615" s="48"/>
      <c r="B615" s="33" t="s">
        <v>250</v>
      </c>
      <c r="C615" s="210" t="s">
        <v>359</v>
      </c>
      <c r="D615" s="211">
        <v>2</v>
      </c>
      <c r="E615" s="212" t="s">
        <v>13</v>
      </c>
      <c r="F615" s="148"/>
      <c r="G615" s="148">
        <f t="shared" si="45"/>
        <v>0</v>
      </c>
      <c r="H615" s="148"/>
      <c r="I615" s="148">
        <f t="shared" si="46"/>
        <v>0</v>
      </c>
      <c r="J615" s="148">
        <f t="shared" si="47"/>
        <v>0</v>
      </c>
      <c r="K615" s="171"/>
      <c r="L615" s="20"/>
    </row>
    <row r="616" spans="1:12" s="45" customFormat="1" ht="18" customHeight="1">
      <c r="A616" s="48"/>
      <c r="B616" s="33" t="s">
        <v>250</v>
      </c>
      <c r="C616" s="210" t="s">
        <v>360</v>
      </c>
      <c r="D616" s="211">
        <v>1</v>
      </c>
      <c r="E616" s="212" t="s">
        <v>13</v>
      </c>
      <c r="F616" s="148"/>
      <c r="G616" s="148">
        <f t="shared" si="45"/>
        <v>0</v>
      </c>
      <c r="H616" s="148"/>
      <c r="I616" s="148">
        <f t="shared" si="46"/>
        <v>0</v>
      </c>
      <c r="J616" s="148">
        <f t="shared" si="47"/>
        <v>0</v>
      </c>
      <c r="K616" s="171"/>
      <c r="L616" s="20"/>
    </row>
    <row r="617" spans="1:12" s="45" customFormat="1" ht="18" customHeight="1">
      <c r="A617" s="48"/>
      <c r="B617" s="33"/>
      <c r="C617" s="210"/>
      <c r="D617" s="169"/>
      <c r="E617" s="212"/>
      <c r="F617" s="148"/>
      <c r="G617" s="148">
        <f t="shared" si="45"/>
        <v>0</v>
      </c>
      <c r="H617" s="148"/>
      <c r="I617" s="148">
        <f t="shared" si="46"/>
        <v>0</v>
      </c>
      <c r="J617" s="148">
        <f t="shared" si="47"/>
        <v>0</v>
      </c>
      <c r="K617" s="171"/>
      <c r="L617" s="20"/>
    </row>
    <row r="618" spans="1:12" s="45" customFormat="1" ht="18" customHeight="1">
      <c r="A618" s="48"/>
      <c r="B618" s="46">
        <v>5.2</v>
      </c>
      <c r="C618" s="203" t="s">
        <v>361</v>
      </c>
      <c r="D618" s="169"/>
      <c r="E618" s="212"/>
      <c r="F618" s="148"/>
      <c r="G618" s="148">
        <f t="shared" si="45"/>
        <v>0</v>
      </c>
      <c r="H618" s="148"/>
      <c r="I618" s="148">
        <f t="shared" si="46"/>
        <v>0</v>
      </c>
      <c r="J618" s="148">
        <f t="shared" si="47"/>
        <v>0</v>
      </c>
      <c r="K618" s="171"/>
      <c r="L618" s="20"/>
    </row>
    <row r="619" spans="1:12" s="45" customFormat="1" ht="18" customHeight="1">
      <c r="A619" s="48"/>
      <c r="B619" s="33"/>
      <c r="C619" s="203" t="s">
        <v>362</v>
      </c>
      <c r="D619" s="211"/>
      <c r="E619" s="234"/>
      <c r="F619" s="148"/>
      <c r="G619" s="148">
        <f t="shared" si="45"/>
        <v>0</v>
      </c>
      <c r="H619" s="148"/>
      <c r="I619" s="148">
        <f t="shared" si="46"/>
        <v>0</v>
      </c>
      <c r="J619" s="148">
        <f t="shared" si="47"/>
        <v>0</v>
      </c>
      <c r="K619" s="171"/>
    </row>
    <row r="620" spans="1:12" s="45" customFormat="1" ht="18" customHeight="1">
      <c r="A620" s="48"/>
      <c r="B620" s="33" t="s">
        <v>250</v>
      </c>
      <c r="C620" s="210" t="s">
        <v>584</v>
      </c>
      <c r="D620" s="211">
        <v>264.60000000000002</v>
      </c>
      <c r="E620" s="234" t="s">
        <v>462</v>
      </c>
      <c r="F620" s="148"/>
      <c r="G620" s="148">
        <f t="shared" si="45"/>
        <v>0</v>
      </c>
      <c r="H620" s="148"/>
      <c r="I620" s="148">
        <f t="shared" si="46"/>
        <v>0</v>
      </c>
      <c r="J620" s="148">
        <f t="shared" si="47"/>
        <v>0</v>
      </c>
      <c r="K620" s="171"/>
    </row>
    <row r="621" spans="1:12" s="45" customFormat="1" ht="18" customHeight="1">
      <c r="A621" s="48"/>
      <c r="B621" s="33" t="s">
        <v>250</v>
      </c>
      <c r="C621" s="210" t="s">
        <v>585</v>
      </c>
      <c r="D621" s="211">
        <v>70.8</v>
      </c>
      <c r="E621" s="234" t="s">
        <v>462</v>
      </c>
      <c r="F621" s="148"/>
      <c r="G621" s="148">
        <f t="shared" si="45"/>
        <v>0</v>
      </c>
      <c r="H621" s="148"/>
      <c r="I621" s="148">
        <f t="shared" si="46"/>
        <v>0</v>
      </c>
      <c r="J621" s="148">
        <f t="shared" si="47"/>
        <v>0</v>
      </c>
      <c r="K621" s="171"/>
    </row>
    <row r="622" spans="1:12" s="45" customFormat="1" ht="18" customHeight="1">
      <c r="A622" s="48"/>
      <c r="B622" s="33" t="s">
        <v>250</v>
      </c>
      <c r="C622" s="210" t="s">
        <v>586</v>
      </c>
      <c r="D622" s="211">
        <v>304.10000000000002</v>
      </c>
      <c r="E622" s="234" t="s">
        <v>462</v>
      </c>
      <c r="F622" s="148"/>
      <c r="G622" s="148">
        <f t="shared" si="45"/>
        <v>0</v>
      </c>
      <c r="H622" s="148"/>
      <c r="I622" s="148">
        <f t="shared" si="46"/>
        <v>0</v>
      </c>
      <c r="J622" s="148">
        <f t="shared" si="47"/>
        <v>0</v>
      </c>
      <c r="K622" s="171"/>
    </row>
    <row r="623" spans="1:12" s="20" customFormat="1" ht="20.100000000000001" customHeight="1">
      <c r="A623" s="18"/>
      <c r="B623" s="41"/>
      <c r="C623" s="180" t="s">
        <v>850</v>
      </c>
      <c r="D623" s="169"/>
      <c r="E623" s="139"/>
      <c r="F623" s="148"/>
      <c r="G623" s="148">
        <f t="shared" si="45"/>
        <v>0</v>
      </c>
      <c r="H623" s="148"/>
      <c r="I623" s="148">
        <f t="shared" si="46"/>
        <v>0</v>
      </c>
      <c r="J623" s="148">
        <f t="shared" si="47"/>
        <v>0</v>
      </c>
      <c r="K623" s="171"/>
    </row>
    <row r="624" spans="1:12" s="20" customFormat="1" ht="21" customHeight="1">
      <c r="A624" s="18"/>
      <c r="B624" s="41" t="s">
        <v>250</v>
      </c>
      <c r="C624" s="176" t="s">
        <v>870</v>
      </c>
      <c r="D624" s="169">
        <v>1</v>
      </c>
      <c r="E624" s="139" t="s">
        <v>14</v>
      </c>
      <c r="F624" s="148"/>
      <c r="G624" s="148">
        <f t="shared" si="45"/>
        <v>0</v>
      </c>
      <c r="H624" s="148"/>
      <c r="I624" s="148">
        <f t="shared" si="46"/>
        <v>0</v>
      </c>
      <c r="J624" s="148">
        <f t="shared" si="47"/>
        <v>0</v>
      </c>
      <c r="K624" s="171"/>
    </row>
    <row r="625" spans="1:11" s="45" customFormat="1" ht="18" customHeight="1">
      <c r="A625" s="48"/>
      <c r="B625" s="33" t="s">
        <v>250</v>
      </c>
      <c r="C625" s="210" t="s">
        <v>871</v>
      </c>
      <c r="D625" s="211">
        <v>1</v>
      </c>
      <c r="E625" s="172" t="s">
        <v>14</v>
      </c>
      <c r="F625" s="148"/>
      <c r="G625" s="148">
        <f t="shared" si="45"/>
        <v>0</v>
      </c>
      <c r="H625" s="148"/>
      <c r="I625" s="148">
        <f t="shared" si="46"/>
        <v>0</v>
      </c>
      <c r="J625" s="148">
        <f t="shared" si="47"/>
        <v>0</v>
      </c>
      <c r="K625" s="171"/>
    </row>
    <row r="626" spans="1:11" s="45" customFormat="1" ht="18" customHeight="1">
      <c r="A626" s="48"/>
      <c r="B626" s="33"/>
      <c r="C626" s="210"/>
      <c r="D626" s="169"/>
      <c r="E626" s="172"/>
      <c r="F626" s="148"/>
      <c r="G626" s="148">
        <f t="shared" si="45"/>
        <v>0</v>
      </c>
      <c r="H626" s="148"/>
      <c r="I626" s="148">
        <f t="shared" si="46"/>
        <v>0</v>
      </c>
      <c r="J626" s="148">
        <f t="shared" si="47"/>
        <v>0</v>
      </c>
      <c r="K626" s="171"/>
    </row>
    <row r="627" spans="1:11" s="45" customFormat="1" ht="18" customHeight="1">
      <c r="A627" s="48"/>
      <c r="B627" s="46">
        <v>5.3</v>
      </c>
      <c r="C627" s="203" t="s">
        <v>355</v>
      </c>
      <c r="D627" s="169"/>
      <c r="E627" s="234"/>
      <c r="F627" s="148"/>
      <c r="G627" s="148">
        <f t="shared" si="45"/>
        <v>0</v>
      </c>
      <c r="H627" s="148"/>
      <c r="I627" s="148">
        <f t="shared" si="46"/>
        <v>0</v>
      </c>
      <c r="J627" s="148">
        <f t="shared" si="47"/>
        <v>0</v>
      </c>
      <c r="K627" s="171"/>
    </row>
    <row r="628" spans="1:11" s="45" customFormat="1" ht="18" customHeight="1">
      <c r="A628" s="48"/>
      <c r="B628" s="33" t="s">
        <v>250</v>
      </c>
      <c r="C628" s="210" t="s">
        <v>570</v>
      </c>
      <c r="D628" s="211">
        <v>15</v>
      </c>
      <c r="E628" s="212" t="s">
        <v>13</v>
      </c>
      <c r="F628" s="148"/>
      <c r="G628" s="148">
        <f t="shared" si="45"/>
        <v>0</v>
      </c>
      <c r="H628" s="148"/>
      <c r="I628" s="148">
        <f t="shared" si="46"/>
        <v>0</v>
      </c>
      <c r="J628" s="148">
        <f t="shared" si="47"/>
        <v>0</v>
      </c>
      <c r="K628" s="171"/>
    </row>
    <row r="629" spans="1:11" s="45" customFormat="1" ht="18" customHeight="1">
      <c r="A629" s="48"/>
      <c r="B629" s="33" t="s">
        <v>250</v>
      </c>
      <c r="C629" s="210" t="s">
        <v>571</v>
      </c>
      <c r="D629" s="211">
        <v>4</v>
      </c>
      <c r="E629" s="212" t="s">
        <v>13</v>
      </c>
      <c r="F629" s="148"/>
      <c r="G629" s="148">
        <f t="shared" si="45"/>
        <v>0</v>
      </c>
      <c r="H629" s="148"/>
      <c r="I629" s="148">
        <f t="shared" si="46"/>
        <v>0</v>
      </c>
      <c r="J629" s="148">
        <f t="shared" si="47"/>
        <v>0</v>
      </c>
      <c r="K629" s="171"/>
    </row>
    <row r="630" spans="1:11" s="45" customFormat="1" ht="18" customHeight="1">
      <c r="A630" s="48"/>
      <c r="B630" s="33" t="s">
        <v>250</v>
      </c>
      <c r="C630" s="210" t="s">
        <v>572</v>
      </c>
      <c r="D630" s="211">
        <v>5</v>
      </c>
      <c r="E630" s="212" t="s">
        <v>13</v>
      </c>
      <c r="F630" s="148"/>
      <c r="G630" s="148">
        <f t="shared" si="45"/>
        <v>0</v>
      </c>
      <c r="H630" s="148"/>
      <c r="I630" s="148">
        <f t="shared" si="46"/>
        <v>0</v>
      </c>
      <c r="J630" s="148">
        <f t="shared" si="47"/>
        <v>0</v>
      </c>
      <c r="K630" s="171"/>
    </row>
    <row r="631" spans="1:11" s="45" customFormat="1" ht="18" customHeight="1">
      <c r="A631" s="48"/>
      <c r="B631" s="33" t="s">
        <v>250</v>
      </c>
      <c r="C631" s="210" t="s">
        <v>917</v>
      </c>
      <c r="D631" s="211">
        <v>1</v>
      </c>
      <c r="E631" s="212" t="s">
        <v>13</v>
      </c>
      <c r="F631" s="148"/>
      <c r="G631" s="148">
        <f t="shared" si="45"/>
        <v>0</v>
      </c>
      <c r="H631" s="148"/>
      <c r="I631" s="148">
        <f t="shared" si="46"/>
        <v>0</v>
      </c>
      <c r="J631" s="148">
        <f t="shared" si="47"/>
        <v>0</v>
      </c>
      <c r="K631" s="171"/>
    </row>
    <row r="632" spans="1:11" s="45" customFormat="1" ht="18" customHeight="1">
      <c r="A632" s="48"/>
      <c r="B632" s="33" t="s">
        <v>250</v>
      </c>
      <c r="C632" s="210" t="s">
        <v>573</v>
      </c>
      <c r="D632" s="211">
        <v>1</v>
      </c>
      <c r="E632" s="212" t="s">
        <v>13</v>
      </c>
      <c r="F632" s="148"/>
      <c r="G632" s="148">
        <f t="shared" si="45"/>
        <v>0</v>
      </c>
      <c r="H632" s="148"/>
      <c r="I632" s="148">
        <f t="shared" si="46"/>
        <v>0</v>
      </c>
      <c r="J632" s="148">
        <f t="shared" si="47"/>
        <v>0</v>
      </c>
      <c r="K632" s="171"/>
    </row>
    <row r="633" spans="1:11" s="45" customFormat="1" ht="18" customHeight="1">
      <c r="A633" s="48"/>
      <c r="B633" s="33" t="s">
        <v>250</v>
      </c>
      <c r="C633" s="210" t="s">
        <v>574</v>
      </c>
      <c r="D633" s="211">
        <v>7</v>
      </c>
      <c r="E633" s="212" t="s">
        <v>13</v>
      </c>
      <c r="F633" s="148"/>
      <c r="G633" s="148">
        <f t="shared" si="45"/>
        <v>0</v>
      </c>
      <c r="H633" s="148"/>
      <c r="I633" s="148">
        <f t="shared" si="46"/>
        <v>0</v>
      </c>
      <c r="J633" s="148">
        <f t="shared" si="47"/>
        <v>0</v>
      </c>
      <c r="K633" s="171"/>
    </row>
    <row r="634" spans="1:11" s="45" customFormat="1" ht="18" customHeight="1">
      <c r="A634" s="48"/>
      <c r="B634" s="33" t="s">
        <v>250</v>
      </c>
      <c r="C634" s="210" t="s">
        <v>575</v>
      </c>
      <c r="D634" s="211">
        <v>2</v>
      </c>
      <c r="E634" s="212" t="s">
        <v>13</v>
      </c>
      <c r="F634" s="148"/>
      <c r="G634" s="148">
        <f t="shared" si="45"/>
        <v>0</v>
      </c>
      <c r="H634" s="148"/>
      <c r="I634" s="148">
        <f t="shared" si="46"/>
        <v>0</v>
      </c>
      <c r="J634" s="148">
        <f t="shared" si="47"/>
        <v>0</v>
      </c>
      <c r="K634" s="171"/>
    </row>
    <row r="635" spans="1:11" s="45" customFormat="1" ht="18" customHeight="1">
      <c r="A635" s="48"/>
      <c r="B635" s="33" t="s">
        <v>250</v>
      </c>
      <c r="C635" s="210" t="s">
        <v>576</v>
      </c>
      <c r="D635" s="211">
        <v>20</v>
      </c>
      <c r="E635" s="212" t="s">
        <v>13</v>
      </c>
      <c r="F635" s="148"/>
      <c r="G635" s="148">
        <f t="shared" si="45"/>
        <v>0</v>
      </c>
      <c r="H635" s="148"/>
      <c r="I635" s="148">
        <f t="shared" si="46"/>
        <v>0</v>
      </c>
      <c r="J635" s="148">
        <f t="shared" si="47"/>
        <v>0</v>
      </c>
      <c r="K635" s="171"/>
    </row>
    <row r="636" spans="1:11" s="45" customFormat="1" ht="18" customHeight="1">
      <c r="A636" s="48"/>
      <c r="B636" s="33" t="s">
        <v>250</v>
      </c>
      <c r="C636" s="210" t="s">
        <v>632</v>
      </c>
      <c r="D636" s="211">
        <v>53</v>
      </c>
      <c r="E636" s="212" t="s">
        <v>13</v>
      </c>
      <c r="F636" s="148"/>
      <c r="G636" s="148">
        <f t="shared" si="45"/>
        <v>0</v>
      </c>
      <c r="H636" s="148"/>
      <c r="I636" s="148">
        <f t="shared" si="46"/>
        <v>0</v>
      </c>
      <c r="J636" s="148">
        <f t="shared" si="47"/>
        <v>0</v>
      </c>
      <c r="K636" s="171"/>
    </row>
    <row r="637" spans="1:11" s="45" customFormat="1" ht="18" customHeight="1">
      <c r="A637" s="48"/>
      <c r="B637" s="33" t="s">
        <v>250</v>
      </c>
      <c r="C637" s="210" t="s">
        <v>577</v>
      </c>
      <c r="D637" s="211">
        <v>2</v>
      </c>
      <c r="E637" s="212" t="s">
        <v>13</v>
      </c>
      <c r="F637" s="148"/>
      <c r="G637" s="148">
        <f t="shared" si="45"/>
        <v>0</v>
      </c>
      <c r="H637" s="148"/>
      <c r="I637" s="148">
        <f t="shared" si="46"/>
        <v>0</v>
      </c>
      <c r="J637" s="148">
        <f t="shared" si="47"/>
        <v>0</v>
      </c>
      <c r="K637" s="171"/>
    </row>
    <row r="638" spans="1:11" s="200" customFormat="1" ht="18" customHeight="1">
      <c r="A638" s="209"/>
      <c r="B638" s="177" t="s">
        <v>250</v>
      </c>
      <c r="C638" s="210" t="s">
        <v>356</v>
      </c>
      <c r="D638" s="211">
        <v>2</v>
      </c>
      <c r="E638" s="212" t="s">
        <v>13</v>
      </c>
      <c r="F638" s="148"/>
      <c r="G638" s="148">
        <f t="shared" si="45"/>
        <v>0</v>
      </c>
      <c r="H638" s="148"/>
      <c r="I638" s="148">
        <f t="shared" si="46"/>
        <v>0</v>
      </c>
      <c r="J638" s="148">
        <f t="shared" si="47"/>
        <v>0</v>
      </c>
      <c r="K638" s="171"/>
    </row>
    <row r="639" spans="1:11" s="200" customFormat="1" ht="18" customHeight="1">
      <c r="A639" s="209"/>
      <c r="B639" s="177" t="s">
        <v>250</v>
      </c>
      <c r="C639" s="176" t="s">
        <v>353</v>
      </c>
      <c r="D639" s="211">
        <v>1</v>
      </c>
      <c r="E639" s="172" t="s">
        <v>14</v>
      </c>
      <c r="F639" s="148"/>
      <c r="G639" s="148">
        <f t="shared" si="45"/>
        <v>0</v>
      </c>
      <c r="H639" s="148"/>
      <c r="I639" s="148">
        <f t="shared" si="46"/>
        <v>0</v>
      </c>
      <c r="J639" s="148">
        <f t="shared" si="47"/>
        <v>0</v>
      </c>
      <c r="K639" s="171"/>
    </row>
    <row r="640" spans="1:11" s="200" customFormat="1" ht="18" customHeight="1">
      <c r="A640" s="209"/>
      <c r="B640" s="177" t="s">
        <v>250</v>
      </c>
      <c r="C640" s="210" t="s">
        <v>354</v>
      </c>
      <c r="D640" s="211">
        <v>1</v>
      </c>
      <c r="E640" s="212" t="s">
        <v>14</v>
      </c>
      <c r="F640" s="148"/>
      <c r="G640" s="148">
        <f t="shared" si="45"/>
        <v>0</v>
      </c>
      <c r="H640" s="148"/>
      <c r="I640" s="148">
        <f t="shared" si="46"/>
        <v>0</v>
      </c>
      <c r="J640" s="148">
        <f t="shared" si="47"/>
        <v>0</v>
      </c>
      <c r="K640" s="171"/>
    </row>
    <row r="641" spans="1:11" s="128" customFormat="1" ht="20.100000000000001" customHeight="1">
      <c r="A641" s="139"/>
      <c r="B641" s="172"/>
      <c r="C641" s="180" t="s">
        <v>850</v>
      </c>
      <c r="D641" s="169"/>
      <c r="E641" s="139"/>
      <c r="F641" s="148"/>
      <c r="G641" s="148">
        <f t="shared" ref="G641:G672" si="48">D641*F641</f>
        <v>0</v>
      </c>
      <c r="H641" s="148"/>
      <c r="I641" s="148">
        <f t="shared" ref="I641:I672" si="49">H641*D641</f>
        <v>0</v>
      </c>
      <c r="J641" s="148">
        <f t="shared" ref="J641:J672" si="50">I641+G641</f>
        <v>0</v>
      </c>
      <c r="K641" s="171"/>
    </row>
    <row r="642" spans="1:11" s="128" customFormat="1" ht="21" customHeight="1">
      <c r="A642" s="139"/>
      <c r="B642" s="172" t="s">
        <v>250</v>
      </c>
      <c r="C642" s="176" t="s">
        <v>578</v>
      </c>
      <c r="D642" s="169">
        <v>1</v>
      </c>
      <c r="E642" s="139" t="s">
        <v>14</v>
      </c>
      <c r="F642" s="148"/>
      <c r="G642" s="148">
        <f t="shared" si="48"/>
        <v>0</v>
      </c>
      <c r="H642" s="148"/>
      <c r="I642" s="148">
        <f t="shared" si="49"/>
        <v>0</v>
      </c>
      <c r="J642" s="148">
        <f t="shared" si="50"/>
        <v>0</v>
      </c>
      <c r="K642" s="171"/>
    </row>
    <row r="643" spans="1:11" s="128" customFormat="1" ht="21" customHeight="1">
      <c r="A643" s="139"/>
      <c r="B643" s="172" t="s">
        <v>250</v>
      </c>
      <c r="C643" s="176" t="s">
        <v>870</v>
      </c>
      <c r="D643" s="169">
        <v>1</v>
      </c>
      <c r="E643" s="139" t="s">
        <v>14</v>
      </c>
      <c r="F643" s="148"/>
      <c r="G643" s="148">
        <f t="shared" si="48"/>
        <v>0</v>
      </c>
      <c r="H643" s="148"/>
      <c r="I643" s="148">
        <f t="shared" si="49"/>
        <v>0</v>
      </c>
      <c r="J643" s="148">
        <f t="shared" si="50"/>
        <v>0</v>
      </c>
      <c r="K643" s="171"/>
    </row>
    <row r="644" spans="1:11" s="200" customFormat="1" ht="18" customHeight="1">
      <c r="A644" s="209"/>
      <c r="B644" s="177" t="s">
        <v>250</v>
      </c>
      <c r="C644" s="210" t="s">
        <v>871</v>
      </c>
      <c r="D644" s="211">
        <v>1</v>
      </c>
      <c r="E644" s="172" t="s">
        <v>14</v>
      </c>
      <c r="F644" s="148"/>
      <c r="G644" s="148">
        <f t="shared" si="48"/>
        <v>0</v>
      </c>
      <c r="H644" s="148"/>
      <c r="I644" s="148">
        <f t="shared" si="49"/>
        <v>0</v>
      </c>
      <c r="J644" s="148">
        <f t="shared" si="50"/>
        <v>0</v>
      </c>
      <c r="K644" s="171"/>
    </row>
    <row r="645" spans="1:11" s="200" customFormat="1" ht="18" customHeight="1">
      <c r="A645" s="209"/>
      <c r="B645" s="172"/>
      <c r="C645" s="210"/>
      <c r="D645" s="169"/>
      <c r="E645" s="172"/>
      <c r="F645" s="148"/>
      <c r="G645" s="148">
        <f t="shared" si="48"/>
        <v>0</v>
      </c>
      <c r="H645" s="148"/>
      <c r="I645" s="148">
        <f t="shared" si="49"/>
        <v>0</v>
      </c>
      <c r="J645" s="148">
        <f t="shared" si="50"/>
        <v>0</v>
      </c>
      <c r="K645" s="171"/>
    </row>
    <row r="646" spans="1:11" s="47" customFormat="1" ht="18" customHeight="1">
      <c r="A646" s="49"/>
      <c r="B646" s="46">
        <v>5.4</v>
      </c>
      <c r="C646" s="203" t="s">
        <v>349</v>
      </c>
      <c r="D646" s="215"/>
      <c r="E646" s="216"/>
      <c r="F646" s="148"/>
      <c r="G646" s="148">
        <f t="shared" si="48"/>
        <v>0</v>
      </c>
      <c r="H646" s="148"/>
      <c r="I646" s="148">
        <f t="shared" si="49"/>
        <v>0</v>
      </c>
      <c r="J646" s="148">
        <f t="shared" si="50"/>
        <v>0</v>
      </c>
      <c r="K646" s="171"/>
    </row>
    <row r="647" spans="1:11" s="45" customFormat="1" ht="18" customHeight="1">
      <c r="A647" s="48"/>
      <c r="B647" s="35" t="s">
        <v>918</v>
      </c>
      <c r="C647" s="203" t="s">
        <v>350</v>
      </c>
      <c r="D647" s="211"/>
      <c r="E647" s="212"/>
      <c r="F647" s="148"/>
      <c r="G647" s="148">
        <f t="shared" si="48"/>
        <v>0</v>
      </c>
      <c r="H647" s="148"/>
      <c r="I647" s="148">
        <f t="shared" si="49"/>
        <v>0</v>
      </c>
      <c r="J647" s="148">
        <f t="shared" si="50"/>
        <v>0</v>
      </c>
      <c r="K647" s="171"/>
    </row>
    <row r="648" spans="1:11" s="45" customFormat="1" ht="18" customHeight="1">
      <c r="A648" s="48"/>
      <c r="B648" s="33" t="s">
        <v>250</v>
      </c>
      <c r="C648" s="210" t="s">
        <v>562</v>
      </c>
      <c r="D648" s="211">
        <v>134.19999999999999</v>
      </c>
      <c r="E648" s="234" t="s">
        <v>462</v>
      </c>
      <c r="F648" s="148"/>
      <c r="G648" s="148">
        <f t="shared" si="48"/>
        <v>0</v>
      </c>
      <c r="H648" s="148"/>
      <c r="I648" s="148">
        <f t="shared" si="49"/>
        <v>0</v>
      </c>
      <c r="J648" s="148">
        <f t="shared" si="50"/>
        <v>0</v>
      </c>
      <c r="K648" s="171"/>
    </row>
    <row r="649" spans="1:11" s="45" customFormat="1" ht="18" customHeight="1">
      <c r="A649" s="48"/>
      <c r="B649" s="33" t="s">
        <v>250</v>
      </c>
      <c r="C649" s="210" t="s">
        <v>559</v>
      </c>
      <c r="D649" s="211">
        <v>175.5</v>
      </c>
      <c r="E649" s="234" t="s">
        <v>462</v>
      </c>
      <c r="F649" s="148"/>
      <c r="G649" s="148">
        <f t="shared" si="48"/>
        <v>0</v>
      </c>
      <c r="H649" s="148"/>
      <c r="I649" s="148">
        <f t="shared" si="49"/>
        <v>0</v>
      </c>
      <c r="J649" s="148">
        <f t="shared" si="50"/>
        <v>0</v>
      </c>
      <c r="K649" s="171"/>
    </row>
    <row r="650" spans="1:11" s="45" customFormat="1" ht="18" customHeight="1">
      <c r="A650" s="48"/>
      <c r="B650" s="33" t="s">
        <v>250</v>
      </c>
      <c r="C650" s="210" t="s">
        <v>569</v>
      </c>
      <c r="D650" s="211">
        <v>63.2</v>
      </c>
      <c r="E650" s="234" t="s">
        <v>462</v>
      </c>
      <c r="F650" s="148"/>
      <c r="G650" s="148">
        <f t="shared" si="48"/>
        <v>0</v>
      </c>
      <c r="H650" s="148"/>
      <c r="I650" s="148">
        <f t="shared" si="49"/>
        <v>0</v>
      </c>
      <c r="J650" s="148">
        <f t="shared" si="50"/>
        <v>0</v>
      </c>
      <c r="K650" s="171"/>
    </row>
    <row r="651" spans="1:11" s="45" customFormat="1" ht="18" customHeight="1">
      <c r="A651" s="48"/>
      <c r="B651" s="33" t="s">
        <v>919</v>
      </c>
      <c r="C651" s="203" t="s">
        <v>348</v>
      </c>
      <c r="D651" s="211"/>
      <c r="E651" s="234"/>
      <c r="F651" s="148"/>
      <c r="G651" s="148">
        <f t="shared" si="48"/>
        <v>0</v>
      </c>
      <c r="H651" s="148"/>
      <c r="I651" s="148">
        <f t="shared" si="49"/>
        <v>0</v>
      </c>
      <c r="J651" s="148">
        <f t="shared" si="50"/>
        <v>0</v>
      </c>
      <c r="K651" s="171"/>
    </row>
    <row r="652" spans="1:11" s="45" customFormat="1" ht="18" customHeight="1">
      <c r="A652" s="48"/>
      <c r="B652" s="33" t="s">
        <v>250</v>
      </c>
      <c r="C652" s="210" t="s">
        <v>560</v>
      </c>
      <c r="D652" s="211">
        <v>2</v>
      </c>
      <c r="E652" s="212" t="s">
        <v>13</v>
      </c>
      <c r="F652" s="148"/>
      <c r="G652" s="148">
        <f t="shared" si="48"/>
        <v>0</v>
      </c>
      <c r="H652" s="148"/>
      <c r="I652" s="148">
        <f t="shared" si="49"/>
        <v>0</v>
      </c>
      <c r="J652" s="148">
        <f t="shared" si="50"/>
        <v>0</v>
      </c>
      <c r="K652" s="171"/>
    </row>
    <row r="653" spans="1:11" s="45" customFormat="1" ht="18" customHeight="1">
      <c r="A653" s="48"/>
      <c r="B653" s="33" t="s">
        <v>250</v>
      </c>
      <c r="C653" s="210" t="s">
        <v>561</v>
      </c>
      <c r="D653" s="211">
        <v>2</v>
      </c>
      <c r="E653" s="212" t="s">
        <v>13</v>
      </c>
      <c r="F653" s="148"/>
      <c r="G653" s="148">
        <f t="shared" si="48"/>
        <v>0</v>
      </c>
      <c r="H653" s="148"/>
      <c r="I653" s="148">
        <f t="shared" si="49"/>
        <v>0</v>
      </c>
      <c r="J653" s="148">
        <f t="shared" si="50"/>
        <v>0</v>
      </c>
      <c r="K653" s="171"/>
    </row>
    <row r="654" spans="1:11" s="45" customFormat="1" ht="18" customHeight="1">
      <c r="A654" s="48"/>
      <c r="B654" s="33" t="s">
        <v>250</v>
      </c>
      <c r="C654" s="210" t="s">
        <v>559</v>
      </c>
      <c r="D654" s="211">
        <v>2</v>
      </c>
      <c r="E654" s="212" t="s">
        <v>13</v>
      </c>
      <c r="F654" s="148"/>
      <c r="G654" s="148">
        <f t="shared" si="48"/>
        <v>0</v>
      </c>
      <c r="H654" s="148"/>
      <c r="I654" s="148">
        <f t="shared" si="49"/>
        <v>0</v>
      </c>
      <c r="J654" s="148">
        <f t="shared" si="50"/>
        <v>0</v>
      </c>
      <c r="K654" s="171"/>
    </row>
    <row r="655" spans="1:11" s="200" customFormat="1" ht="18" customHeight="1">
      <c r="A655" s="209"/>
      <c r="B655" s="177" t="s">
        <v>920</v>
      </c>
      <c r="C655" s="203" t="s">
        <v>351</v>
      </c>
      <c r="D655" s="211"/>
      <c r="E655" s="234"/>
      <c r="F655" s="148"/>
      <c r="G655" s="148">
        <f t="shared" si="48"/>
        <v>0</v>
      </c>
      <c r="H655" s="148"/>
      <c r="I655" s="148">
        <f t="shared" si="49"/>
        <v>0</v>
      </c>
      <c r="J655" s="148">
        <f t="shared" si="50"/>
        <v>0</v>
      </c>
      <c r="K655" s="171"/>
    </row>
    <row r="656" spans="1:11" s="200" customFormat="1" ht="18" customHeight="1">
      <c r="A656" s="209"/>
      <c r="B656" s="177" t="s">
        <v>250</v>
      </c>
      <c r="C656" s="210" t="s">
        <v>633</v>
      </c>
      <c r="D656" s="211">
        <v>18</v>
      </c>
      <c r="E656" s="212" t="s">
        <v>13</v>
      </c>
      <c r="F656" s="148"/>
      <c r="G656" s="148">
        <f t="shared" si="48"/>
        <v>0</v>
      </c>
      <c r="H656" s="148"/>
      <c r="I656" s="148">
        <f t="shared" si="49"/>
        <v>0</v>
      </c>
      <c r="J656" s="148">
        <f t="shared" si="50"/>
        <v>0</v>
      </c>
      <c r="K656" s="171"/>
    </row>
    <row r="657" spans="1:11" s="200" customFormat="1" ht="18" customHeight="1">
      <c r="A657" s="209"/>
      <c r="B657" s="177"/>
      <c r="C657" s="203" t="s">
        <v>352</v>
      </c>
      <c r="D657" s="211"/>
      <c r="E657" s="234"/>
      <c r="F657" s="148"/>
      <c r="G657" s="148">
        <f t="shared" si="48"/>
        <v>0</v>
      </c>
      <c r="H657" s="148"/>
      <c r="I657" s="148">
        <f t="shared" si="49"/>
        <v>0</v>
      </c>
      <c r="J657" s="148">
        <f t="shared" si="50"/>
        <v>0</v>
      </c>
      <c r="K657" s="171"/>
    </row>
    <row r="658" spans="1:11" s="200" customFormat="1" ht="18" customHeight="1">
      <c r="A658" s="209"/>
      <c r="B658" s="177" t="s">
        <v>250</v>
      </c>
      <c r="C658" s="210" t="s">
        <v>562</v>
      </c>
      <c r="D658" s="211">
        <v>15</v>
      </c>
      <c r="E658" s="212" t="s">
        <v>13</v>
      </c>
      <c r="F658" s="148"/>
      <c r="G658" s="148">
        <f t="shared" si="48"/>
        <v>0</v>
      </c>
      <c r="H658" s="148"/>
      <c r="I658" s="148">
        <f t="shared" si="49"/>
        <v>0</v>
      </c>
      <c r="J658" s="148">
        <f t="shared" si="50"/>
        <v>0</v>
      </c>
      <c r="K658" s="171"/>
    </row>
    <row r="659" spans="1:11" s="200" customFormat="1" ht="18" customHeight="1">
      <c r="A659" s="209"/>
      <c r="B659" s="177" t="s">
        <v>250</v>
      </c>
      <c r="C659" s="210" t="s">
        <v>559</v>
      </c>
      <c r="D659" s="211">
        <v>6</v>
      </c>
      <c r="E659" s="212" t="s">
        <v>13</v>
      </c>
      <c r="F659" s="148"/>
      <c r="G659" s="148">
        <f t="shared" si="48"/>
        <v>0</v>
      </c>
      <c r="H659" s="148"/>
      <c r="I659" s="148">
        <f t="shared" si="49"/>
        <v>0</v>
      </c>
      <c r="J659" s="148">
        <f t="shared" si="50"/>
        <v>0</v>
      </c>
      <c r="K659" s="171"/>
    </row>
    <row r="660" spans="1:11" s="200" customFormat="1" ht="18" customHeight="1">
      <c r="A660" s="209"/>
      <c r="B660" s="177" t="s">
        <v>250</v>
      </c>
      <c r="C660" s="210" t="s">
        <v>589</v>
      </c>
      <c r="D660" s="211">
        <v>7</v>
      </c>
      <c r="E660" s="212" t="s">
        <v>13</v>
      </c>
      <c r="F660" s="148"/>
      <c r="G660" s="148">
        <f t="shared" si="48"/>
        <v>0</v>
      </c>
      <c r="H660" s="148"/>
      <c r="I660" s="148">
        <f t="shared" si="49"/>
        <v>0</v>
      </c>
      <c r="J660" s="148">
        <f t="shared" si="50"/>
        <v>0</v>
      </c>
      <c r="K660" s="171"/>
    </row>
    <row r="661" spans="1:11" s="200" customFormat="1" ht="18" customHeight="1">
      <c r="A661" s="209"/>
      <c r="B661" s="177" t="s">
        <v>250</v>
      </c>
      <c r="C661" s="210" t="s">
        <v>588</v>
      </c>
      <c r="D661" s="211">
        <v>1</v>
      </c>
      <c r="E661" s="212" t="s">
        <v>13</v>
      </c>
      <c r="F661" s="148"/>
      <c r="G661" s="148">
        <f t="shared" si="48"/>
        <v>0</v>
      </c>
      <c r="H661" s="148"/>
      <c r="I661" s="148">
        <f t="shared" si="49"/>
        <v>0</v>
      </c>
      <c r="J661" s="148">
        <f t="shared" si="50"/>
        <v>0</v>
      </c>
      <c r="K661" s="171"/>
    </row>
    <row r="662" spans="1:11" s="200" customFormat="1" ht="18" customHeight="1">
      <c r="A662" s="209"/>
      <c r="B662" s="177" t="s">
        <v>250</v>
      </c>
      <c r="C662" s="210" t="s">
        <v>587</v>
      </c>
      <c r="D662" s="211">
        <v>2</v>
      </c>
      <c r="E662" s="212" t="s">
        <v>13</v>
      </c>
      <c r="F662" s="148"/>
      <c r="G662" s="148">
        <f t="shared" si="48"/>
        <v>0</v>
      </c>
      <c r="H662" s="148"/>
      <c r="I662" s="148">
        <f t="shared" si="49"/>
        <v>0</v>
      </c>
      <c r="J662" s="148">
        <f t="shared" si="50"/>
        <v>0</v>
      </c>
      <c r="K662" s="171"/>
    </row>
    <row r="663" spans="1:11" s="200" customFormat="1" ht="18" customHeight="1">
      <c r="A663" s="209"/>
      <c r="B663" s="177" t="s">
        <v>250</v>
      </c>
      <c r="C663" s="210" t="s">
        <v>243</v>
      </c>
      <c r="D663" s="211">
        <v>1</v>
      </c>
      <c r="E663" s="212" t="s">
        <v>13</v>
      </c>
      <c r="F663" s="148"/>
      <c r="G663" s="148">
        <f t="shared" si="48"/>
        <v>0</v>
      </c>
      <c r="H663" s="148"/>
      <c r="I663" s="148">
        <f t="shared" si="49"/>
        <v>0</v>
      </c>
      <c r="J663" s="148">
        <f t="shared" si="50"/>
        <v>0</v>
      </c>
      <c r="K663" s="171"/>
    </row>
    <row r="664" spans="1:11" s="200" customFormat="1" ht="18" customHeight="1">
      <c r="A664" s="209"/>
      <c r="B664" s="177" t="s">
        <v>250</v>
      </c>
      <c r="C664" s="176" t="s">
        <v>353</v>
      </c>
      <c r="D664" s="211">
        <v>1</v>
      </c>
      <c r="E664" s="172" t="s">
        <v>14</v>
      </c>
      <c r="F664" s="148"/>
      <c r="G664" s="148">
        <f t="shared" si="48"/>
        <v>0</v>
      </c>
      <c r="H664" s="148"/>
      <c r="I664" s="148">
        <f t="shared" si="49"/>
        <v>0</v>
      </c>
      <c r="J664" s="148">
        <f t="shared" si="50"/>
        <v>0</v>
      </c>
      <c r="K664" s="171"/>
    </row>
    <row r="665" spans="1:11" s="200" customFormat="1" ht="18" customHeight="1">
      <c r="A665" s="209"/>
      <c r="B665" s="177" t="s">
        <v>250</v>
      </c>
      <c r="C665" s="210" t="s">
        <v>354</v>
      </c>
      <c r="D665" s="211">
        <v>1</v>
      </c>
      <c r="E665" s="172" t="s">
        <v>14</v>
      </c>
      <c r="F665" s="148"/>
      <c r="G665" s="148">
        <f t="shared" si="48"/>
        <v>0</v>
      </c>
      <c r="H665" s="148"/>
      <c r="I665" s="148">
        <f t="shared" si="49"/>
        <v>0</v>
      </c>
      <c r="J665" s="148">
        <f t="shared" si="50"/>
        <v>0</v>
      </c>
      <c r="K665" s="171"/>
    </row>
    <row r="666" spans="1:11" s="200" customFormat="1" ht="18" customHeight="1">
      <c r="A666" s="209"/>
      <c r="B666" s="172"/>
      <c r="C666" s="210"/>
      <c r="D666" s="211"/>
      <c r="E666" s="172"/>
      <c r="F666" s="148"/>
      <c r="G666" s="148">
        <f t="shared" si="48"/>
        <v>0</v>
      </c>
      <c r="H666" s="148"/>
      <c r="I666" s="148">
        <f t="shared" si="49"/>
        <v>0</v>
      </c>
      <c r="J666" s="148">
        <f t="shared" si="50"/>
        <v>0</v>
      </c>
      <c r="K666" s="171"/>
    </row>
    <row r="667" spans="1:11" s="128" customFormat="1" ht="20.100000000000001" customHeight="1">
      <c r="A667" s="139"/>
      <c r="B667" s="172" t="s">
        <v>921</v>
      </c>
      <c r="C667" s="180" t="s">
        <v>850</v>
      </c>
      <c r="D667" s="169"/>
      <c r="E667" s="139"/>
      <c r="F667" s="148"/>
      <c r="G667" s="148">
        <f t="shared" si="48"/>
        <v>0</v>
      </c>
      <c r="H667" s="148"/>
      <c r="I667" s="148">
        <f t="shared" si="49"/>
        <v>0</v>
      </c>
      <c r="J667" s="148">
        <f t="shared" si="50"/>
        <v>0</v>
      </c>
      <c r="K667" s="171"/>
    </row>
    <row r="668" spans="1:11" s="128" customFormat="1" ht="21" customHeight="1">
      <c r="A668" s="139"/>
      <c r="B668" s="172" t="s">
        <v>250</v>
      </c>
      <c r="C668" s="176" t="s">
        <v>578</v>
      </c>
      <c r="D668" s="169">
        <v>1</v>
      </c>
      <c r="E668" s="139" t="s">
        <v>14</v>
      </c>
      <c r="F668" s="148"/>
      <c r="G668" s="148">
        <f t="shared" si="48"/>
        <v>0</v>
      </c>
      <c r="H668" s="148"/>
      <c r="I668" s="148">
        <f t="shared" si="49"/>
        <v>0</v>
      </c>
      <c r="J668" s="148">
        <f t="shared" si="50"/>
        <v>0</v>
      </c>
      <c r="K668" s="171"/>
    </row>
    <row r="669" spans="1:11" s="128" customFormat="1" ht="21" customHeight="1">
      <c r="A669" s="139"/>
      <c r="B669" s="172" t="s">
        <v>250</v>
      </c>
      <c r="C669" s="176" t="s">
        <v>870</v>
      </c>
      <c r="D669" s="169">
        <v>1</v>
      </c>
      <c r="E669" s="139" t="s">
        <v>14</v>
      </c>
      <c r="F669" s="148"/>
      <c r="G669" s="148">
        <f t="shared" si="48"/>
        <v>0</v>
      </c>
      <c r="H669" s="148"/>
      <c r="I669" s="148">
        <f t="shared" si="49"/>
        <v>0</v>
      </c>
      <c r="J669" s="148">
        <f t="shared" si="50"/>
        <v>0</v>
      </c>
      <c r="K669" s="171"/>
    </row>
    <row r="670" spans="1:11" s="200" customFormat="1" ht="18" customHeight="1">
      <c r="A670" s="209"/>
      <c r="B670" s="177" t="s">
        <v>250</v>
      </c>
      <c r="C670" s="210" t="s">
        <v>871</v>
      </c>
      <c r="D670" s="211">
        <v>1</v>
      </c>
      <c r="E670" s="172" t="s">
        <v>14</v>
      </c>
      <c r="F670" s="148"/>
      <c r="G670" s="148">
        <f t="shared" si="48"/>
        <v>0</v>
      </c>
      <c r="H670" s="148"/>
      <c r="I670" s="148">
        <f t="shared" si="49"/>
        <v>0</v>
      </c>
      <c r="J670" s="148">
        <f t="shared" si="50"/>
        <v>0</v>
      </c>
      <c r="K670" s="171"/>
    </row>
    <row r="671" spans="1:11" s="45" customFormat="1" ht="18" customHeight="1">
      <c r="A671" s="48"/>
      <c r="B671" s="41"/>
      <c r="C671" s="210"/>
      <c r="D671" s="211"/>
      <c r="E671" s="172"/>
      <c r="F671" s="148"/>
      <c r="G671" s="148">
        <f t="shared" si="48"/>
        <v>0</v>
      </c>
      <c r="H671" s="148"/>
      <c r="I671" s="148">
        <f t="shared" si="49"/>
        <v>0</v>
      </c>
      <c r="J671" s="148">
        <f t="shared" si="50"/>
        <v>0</v>
      </c>
      <c r="K671" s="171"/>
    </row>
    <row r="672" spans="1:11" s="47" customFormat="1" ht="18" customHeight="1">
      <c r="A672" s="49"/>
      <c r="B672" s="15">
        <v>5.5</v>
      </c>
      <c r="C672" s="203" t="s">
        <v>346</v>
      </c>
      <c r="D672" s="366"/>
      <c r="E672" s="212"/>
      <c r="F672" s="148"/>
      <c r="G672" s="148">
        <f t="shared" si="48"/>
        <v>0</v>
      </c>
      <c r="H672" s="148"/>
      <c r="I672" s="148">
        <f t="shared" si="49"/>
        <v>0</v>
      </c>
      <c r="J672" s="148">
        <f t="shared" si="50"/>
        <v>0</v>
      </c>
      <c r="K672" s="171"/>
    </row>
    <row r="673" spans="1:11" s="45" customFormat="1" ht="18" customHeight="1">
      <c r="A673" s="48"/>
      <c r="B673" s="33"/>
      <c r="C673" s="203" t="s">
        <v>347</v>
      </c>
      <c r="D673" s="211"/>
      <c r="E673" s="212"/>
      <c r="F673" s="148"/>
      <c r="G673" s="148">
        <f t="shared" ref="G673:G704" si="51">D673*F673</f>
        <v>0</v>
      </c>
      <c r="H673" s="148"/>
      <c r="I673" s="148">
        <f t="shared" ref="I673:I704" si="52">H673*D673</f>
        <v>0</v>
      </c>
      <c r="J673" s="148">
        <f t="shared" ref="J673:J704" si="53">I673+G673</f>
        <v>0</v>
      </c>
      <c r="K673" s="171"/>
    </row>
    <row r="674" spans="1:11" s="45" customFormat="1" ht="18" customHeight="1">
      <c r="A674" s="50"/>
      <c r="B674" s="33" t="s">
        <v>250</v>
      </c>
      <c r="C674" s="210" t="s">
        <v>562</v>
      </c>
      <c r="D674" s="211">
        <v>34.5</v>
      </c>
      <c r="E674" s="234" t="s">
        <v>462</v>
      </c>
      <c r="F674" s="148"/>
      <c r="G674" s="148">
        <f t="shared" si="51"/>
        <v>0</v>
      </c>
      <c r="H674" s="148"/>
      <c r="I674" s="148">
        <f t="shared" si="52"/>
        <v>0</v>
      </c>
      <c r="J674" s="148">
        <f t="shared" si="53"/>
        <v>0</v>
      </c>
      <c r="K674" s="171"/>
    </row>
    <row r="675" spans="1:11" s="45" customFormat="1" ht="18" customHeight="1">
      <c r="A675" s="50"/>
      <c r="B675" s="33" t="s">
        <v>250</v>
      </c>
      <c r="C675" s="210" t="s">
        <v>563</v>
      </c>
      <c r="D675" s="211">
        <v>93</v>
      </c>
      <c r="E675" s="234" t="s">
        <v>462</v>
      </c>
      <c r="F675" s="148"/>
      <c r="G675" s="148">
        <f t="shared" si="51"/>
        <v>0</v>
      </c>
      <c r="H675" s="148"/>
      <c r="I675" s="148">
        <f t="shared" si="52"/>
        <v>0</v>
      </c>
      <c r="J675" s="148">
        <f t="shared" si="53"/>
        <v>0</v>
      </c>
      <c r="K675" s="171"/>
    </row>
    <row r="676" spans="1:11" s="45" customFormat="1" ht="18" customHeight="1">
      <c r="A676" s="48"/>
      <c r="B676" s="33" t="s">
        <v>250</v>
      </c>
      <c r="C676" s="210" t="s">
        <v>564</v>
      </c>
      <c r="D676" s="211">
        <v>117.4</v>
      </c>
      <c r="E676" s="234" t="s">
        <v>462</v>
      </c>
      <c r="F676" s="148"/>
      <c r="G676" s="148">
        <f t="shared" si="51"/>
        <v>0</v>
      </c>
      <c r="H676" s="148"/>
      <c r="I676" s="148">
        <f t="shared" si="52"/>
        <v>0</v>
      </c>
      <c r="J676" s="148">
        <f t="shared" si="53"/>
        <v>0</v>
      </c>
      <c r="K676" s="171"/>
    </row>
    <row r="677" spans="1:11" s="45" customFormat="1" ht="18" customHeight="1">
      <c r="A677" s="48"/>
      <c r="B677" s="33" t="s">
        <v>250</v>
      </c>
      <c r="C677" s="210" t="s">
        <v>566</v>
      </c>
      <c r="D677" s="211">
        <v>12</v>
      </c>
      <c r="E677" s="212" t="s">
        <v>13</v>
      </c>
      <c r="F677" s="148"/>
      <c r="G677" s="148">
        <f t="shared" si="51"/>
        <v>0</v>
      </c>
      <c r="H677" s="148"/>
      <c r="I677" s="148">
        <f t="shared" si="52"/>
        <v>0</v>
      </c>
      <c r="J677" s="148">
        <f t="shared" si="53"/>
        <v>0</v>
      </c>
      <c r="K677" s="171"/>
    </row>
    <row r="678" spans="1:11" s="45" customFormat="1" ht="18" customHeight="1">
      <c r="A678" s="48"/>
      <c r="B678" s="33" t="s">
        <v>250</v>
      </c>
      <c r="C678" s="210" t="s">
        <v>565</v>
      </c>
      <c r="D678" s="211">
        <v>6</v>
      </c>
      <c r="E678" s="212" t="s">
        <v>13</v>
      </c>
      <c r="F678" s="148"/>
      <c r="G678" s="148">
        <f t="shared" si="51"/>
        <v>0</v>
      </c>
      <c r="H678" s="148"/>
      <c r="I678" s="148">
        <f t="shared" si="52"/>
        <v>0</v>
      </c>
      <c r="J678" s="148">
        <f t="shared" si="53"/>
        <v>0</v>
      </c>
      <c r="K678" s="171"/>
    </row>
    <row r="679" spans="1:11" s="45" customFormat="1" ht="18" customHeight="1">
      <c r="A679" s="48"/>
      <c r="B679" s="33" t="s">
        <v>250</v>
      </c>
      <c r="C679" s="210" t="s">
        <v>567</v>
      </c>
      <c r="D679" s="211">
        <v>1</v>
      </c>
      <c r="E679" s="212" t="s">
        <v>13</v>
      </c>
      <c r="F679" s="148"/>
      <c r="G679" s="148">
        <f t="shared" si="51"/>
        <v>0</v>
      </c>
      <c r="H679" s="148"/>
      <c r="I679" s="148">
        <f t="shared" si="52"/>
        <v>0</v>
      </c>
      <c r="J679" s="148">
        <f t="shared" si="53"/>
        <v>0</v>
      </c>
      <c r="K679" s="171"/>
    </row>
    <row r="680" spans="1:11" s="20" customFormat="1" ht="20.100000000000001" customHeight="1">
      <c r="A680" s="18"/>
      <c r="B680" s="41"/>
      <c r="C680" s="180" t="s">
        <v>850</v>
      </c>
      <c r="D680" s="169"/>
      <c r="E680" s="139"/>
      <c r="F680" s="148"/>
      <c r="G680" s="148">
        <f t="shared" si="51"/>
        <v>0</v>
      </c>
      <c r="H680" s="148"/>
      <c r="I680" s="148">
        <f t="shared" si="52"/>
        <v>0</v>
      </c>
      <c r="J680" s="148">
        <f t="shared" si="53"/>
        <v>0</v>
      </c>
      <c r="K680" s="171"/>
    </row>
    <row r="681" spans="1:11" s="45" customFormat="1" ht="18" customHeight="1">
      <c r="A681" s="48"/>
      <c r="B681" s="33" t="s">
        <v>250</v>
      </c>
      <c r="C681" s="210" t="s">
        <v>568</v>
      </c>
      <c r="D681" s="211">
        <v>1</v>
      </c>
      <c r="E681" s="172" t="s">
        <v>14</v>
      </c>
      <c r="F681" s="148"/>
      <c r="G681" s="148">
        <f t="shared" si="51"/>
        <v>0</v>
      </c>
      <c r="H681" s="148"/>
      <c r="I681" s="148">
        <f t="shared" si="52"/>
        <v>0</v>
      </c>
      <c r="J681" s="148">
        <f t="shared" si="53"/>
        <v>0</v>
      </c>
      <c r="K681" s="171"/>
    </row>
    <row r="682" spans="1:11" s="20" customFormat="1" ht="21" customHeight="1">
      <c r="A682" s="18"/>
      <c r="B682" s="41" t="s">
        <v>250</v>
      </c>
      <c r="C682" s="176" t="s">
        <v>870</v>
      </c>
      <c r="D682" s="169">
        <v>1</v>
      </c>
      <c r="E682" s="139" t="s">
        <v>14</v>
      </c>
      <c r="F682" s="148"/>
      <c r="G682" s="148">
        <f t="shared" si="51"/>
        <v>0</v>
      </c>
      <c r="H682" s="148"/>
      <c r="I682" s="148">
        <f t="shared" si="52"/>
        <v>0</v>
      </c>
      <c r="J682" s="148">
        <f t="shared" si="53"/>
        <v>0</v>
      </c>
      <c r="K682" s="171"/>
    </row>
    <row r="683" spans="1:11" s="45" customFormat="1" ht="18" customHeight="1">
      <c r="A683" s="48"/>
      <c r="B683" s="33" t="s">
        <v>250</v>
      </c>
      <c r="C683" s="210" t="s">
        <v>871</v>
      </c>
      <c r="D683" s="211">
        <v>1</v>
      </c>
      <c r="E683" s="172" t="s">
        <v>14</v>
      </c>
      <c r="F683" s="148"/>
      <c r="G683" s="148">
        <f t="shared" si="51"/>
        <v>0</v>
      </c>
      <c r="H683" s="148"/>
      <c r="I683" s="148">
        <f t="shared" si="52"/>
        <v>0</v>
      </c>
      <c r="J683" s="148">
        <f t="shared" si="53"/>
        <v>0</v>
      </c>
      <c r="K683" s="171"/>
    </row>
    <row r="684" spans="1:11" s="45" customFormat="1" ht="18" customHeight="1">
      <c r="A684" s="48"/>
      <c r="B684" s="33"/>
      <c r="C684" s="203"/>
      <c r="D684" s="211"/>
      <c r="E684" s="172"/>
      <c r="F684" s="148"/>
      <c r="G684" s="148">
        <f t="shared" si="51"/>
        <v>0</v>
      </c>
      <c r="H684" s="148"/>
      <c r="I684" s="148">
        <f t="shared" si="52"/>
        <v>0</v>
      </c>
      <c r="J684" s="148">
        <f t="shared" si="53"/>
        <v>0</v>
      </c>
      <c r="K684" s="171"/>
    </row>
    <row r="685" spans="1:11" s="47" customFormat="1" ht="18" customHeight="1">
      <c r="A685" s="49"/>
      <c r="B685" s="15">
        <v>5.6</v>
      </c>
      <c r="C685" s="203" t="s">
        <v>554</v>
      </c>
      <c r="D685" s="366"/>
      <c r="E685" s="212"/>
      <c r="F685" s="148"/>
      <c r="G685" s="148">
        <f t="shared" si="51"/>
        <v>0</v>
      </c>
      <c r="H685" s="148"/>
      <c r="I685" s="148">
        <f t="shared" si="52"/>
        <v>0</v>
      </c>
      <c r="J685" s="148">
        <f t="shared" si="53"/>
        <v>0</v>
      </c>
      <c r="K685" s="171"/>
    </row>
    <row r="686" spans="1:11" s="45" customFormat="1" ht="18" customHeight="1">
      <c r="A686" s="50"/>
      <c r="B686" s="33" t="s">
        <v>250</v>
      </c>
      <c r="C686" s="210" t="s">
        <v>555</v>
      </c>
      <c r="D686" s="211">
        <v>489</v>
      </c>
      <c r="E686" s="212" t="s">
        <v>12</v>
      </c>
      <c r="F686" s="148"/>
      <c r="G686" s="148">
        <f t="shared" si="51"/>
        <v>0</v>
      </c>
      <c r="H686" s="148"/>
      <c r="I686" s="148">
        <f t="shared" si="52"/>
        <v>0</v>
      </c>
      <c r="J686" s="148">
        <f t="shared" si="53"/>
        <v>0</v>
      </c>
      <c r="K686" s="171"/>
    </row>
    <row r="687" spans="1:11" s="45" customFormat="1" ht="18" customHeight="1">
      <c r="A687" s="50"/>
      <c r="B687" s="33" t="s">
        <v>250</v>
      </c>
      <c r="C687" s="210" t="s">
        <v>556</v>
      </c>
      <c r="D687" s="211">
        <v>489</v>
      </c>
      <c r="E687" s="212" t="s">
        <v>12</v>
      </c>
      <c r="F687" s="148"/>
      <c r="G687" s="148">
        <f t="shared" si="51"/>
        <v>0</v>
      </c>
      <c r="H687" s="148"/>
      <c r="I687" s="148">
        <f t="shared" si="52"/>
        <v>0</v>
      </c>
      <c r="J687" s="148">
        <f t="shared" si="53"/>
        <v>0</v>
      </c>
      <c r="K687" s="171"/>
    </row>
    <row r="688" spans="1:11" s="45" customFormat="1" ht="18" customHeight="1">
      <c r="A688" s="50"/>
      <c r="B688" s="33" t="s">
        <v>250</v>
      </c>
      <c r="C688" s="210" t="s">
        <v>557</v>
      </c>
      <c r="D688" s="211">
        <v>1</v>
      </c>
      <c r="E688" s="172" t="s">
        <v>14</v>
      </c>
      <c r="F688" s="148"/>
      <c r="G688" s="148">
        <f t="shared" si="51"/>
        <v>0</v>
      </c>
      <c r="H688" s="148"/>
      <c r="I688" s="148">
        <f t="shared" si="52"/>
        <v>0</v>
      </c>
      <c r="J688" s="148">
        <f t="shared" si="53"/>
        <v>0</v>
      </c>
      <c r="K688" s="171"/>
    </row>
    <row r="689" spans="1:11" s="45" customFormat="1" ht="18" customHeight="1">
      <c r="A689" s="71"/>
      <c r="B689" s="69"/>
      <c r="C689" s="220"/>
      <c r="D689" s="191"/>
      <c r="E689" s="189"/>
      <c r="F689" s="160"/>
      <c r="G689" s="192"/>
      <c r="H689" s="160"/>
      <c r="I689" s="160"/>
      <c r="J689" s="160"/>
      <c r="K689" s="305"/>
    </row>
    <row r="690" spans="1:11" s="283" customFormat="1" ht="18" customHeight="1" thickBot="1">
      <c r="A690" s="554" t="s">
        <v>463</v>
      </c>
      <c r="B690" s="555"/>
      <c r="C690" s="555"/>
      <c r="D690" s="555"/>
      <c r="E690" s="556"/>
      <c r="F690" s="353"/>
      <c r="G690" s="353">
        <f>SUM(G609:G688)</f>
        <v>0</v>
      </c>
      <c r="H690" s="353"/>
      <c r="I690" s="353">
        <f>SUM(I609:I688)</f>
        <v>0</v>
      </c>
      <c r="J690" s="353">
        <f>SUM(J609:J688)</f>
        <v>0</v>
      </c>
      <c r="K690" s="378"/>
    </row>
    <row r="691" spans="1:11" s="284" customFormat="1" ht="26.1" customHeight="1" thickTop="1">
      <c r="A691" s="432">
        <v>6</v>
      </c>
      <c r="B691" s="433"/>
      <c r="C691" s="223" t="s">
        <v>496</v>
      </c>
      <c r="D691" s="224"/>
      <c r="E691" s="225"/>
      <c r="F691" s="226"/>
      <c r="G691" s="226"/>
      <c r="H691" s="226"/>
      <c r="I691" s="226"/>
      <c r="J691" s="226"/>
      <c r="K691" s="306"/>
    </row>
    <row r="692" spans="1:11" s="278" customFormat="1">
      <c r="A692" s="51"/>
      <c r="B692" s="15">
        <v>6.1</v>
      </c>
      <c r="C692" s="180" t="s">
        <v>524</v>
      </c>
      <c r="D692" s="213"/>
      <c r="E692" s="228"/>
      <c r="F692" s="229"/>
      <c r="G692" s="229"/>
      <c r="H692" s="229"/>
      <c r="I692" s="229"/>
      <c r="J692" s="229"/>
      <c r="K692" s="171"/>
    </row>
    <row r="693" spans="1:11" s="20" customFormat="1">
      <c r="A693" s="51"/>
      <c r="B693" s="63"/>
      <c r="C693" s="231" t="s">
        <v>497</v>
      </c>
      <c r="D693" s="213"/>
      <c r="E693" s="228"/>
      <c r="F693" s="229"/>
      <c r="G693" s="229"/>
      <c r="H693" s="229"/>
      <c r="I693" s="229"/>
      <c r="J693" s="229"/>
      <c r="K693" s="171"/>
    </row>
    <row r="694" spans="1:11" s="20" customFormat="1" ht="22.5" customHeight="1">
      <c r="A694" s="18"/>
      <c r="B694" s="270"/>
      <c r="C694" s="176" t="s">
        <v>779</v>
      </c>
      <c r="D694" s="211">
        <v>1</v>
      </c>
      <c r="E694" s="139" t="s">
        <v>13</v>
      </c>
      <c r="F694" s="148"/>
      <c r="G694" s="148">
        <f t="shared" ref="G694:G734" si="54">D694*F694</f>
        <v>0</v>
      </c>
      <c r="H694" s="148"/>
      <c r="I694" s="148">
        <f t="shared" ref="I694:I734" si="55">H694*D694</f>
        <v>0</v>
      </c>
      <c r="J694" s="148">
        <f t="shared" ref="J694:J734" si="56">I694+G694</f>
        <v>0</v>
      </c>
      <c r="K694" s="139"/>
    </row>
    <row r="695" spans="1:11" s="20" customFormat="1" ht="22.5" customHeight="1">
      <c r="A695" s="18"/>
      <c r="B695" s="271"/>
      <c r="C695" s="176" t="s">
        <v>780</v>
      </c>
      <c r="D695" s="211">
        <v>1</v>
      </c>
      <c r="E695" s="139" t="s">
        <v>13</v>
      </c>
      <c r="F695" s="148"/>
      <c r="G695" s="148">
        <f t="shared" si="54"/>
        <v>0</v>
      </c>
      <c r="H695" s="148"/>
      <c r="I695" s="148">
        <f t="shared" si="55"/>
        <v>0</v>
      </c>
      <c r="J695" s="148">
        <f t="shared" si="56"/>
        <v>0</v>
      </c>
      <c r="K695" s="139"/>
    </row>
    <row r="696" spans="1:11" s="20" customFormat="1" ht="22.5" customHeight="1">
      <c r="A696" s="18"/>
      <c r="B696" s="272" t="s">
        <v>250</v>
      </c>
      <c r="C696" s="176" t="s">
        <v>781</v>
      </c>
      <c r="D696" s="211">
        <v>1</v>
      </c>
      <c r="E696" s="139" t="s">
        <v>13</v>
      </c>
      <c r="F696" s="148"/>
      <c r="G696" s="148">
        <f t="shared" si="54"/>
        <v>0</v>
      </c>
      <c r="H696" s="148"/>
      <c r="I696" s="148">
        <f t="shared" si="55"/>
        <v>0</v>
      </c>
      <c r="J696" s="148">
        <f t="shared" si="56"/>
        <v>0</v>
      </c>
      <c r="K696" s="139"/>
    </row>
    <row r="697" spans="1:11" s="20" customFormat="1" ht="22.5" customHeight="1">
      <c r="A697" s="18"/>
      <c r="B697" s="272" t="s">
        <v>250</v>
      </c>
      <c r="C697" s="176" t="s">
        <v>782</v>
      </c>
      <c r="D697" s="211">
        <v>1</v>
      </c>
      <c r="E697" s="139" t="s">
        <v>13</v>
      </c>
      <c r="F697" s="148"/>
      <c r="G697" s="148">
        <f t="shared" si="54"/>
        <v>0</v>
      </c>
      <c r="H697" s="148"/>
      <c r="I697" s="148">
        <f t="shared" si="55"/>
        <v>0</v>
      </c>
      <c r="J697" s="148">
        <f t="shared" si="56"/>
        <v>0</v>
      </c>
      <c r="K697" s="139"/>
    </row>
    <row r="698" spans="1:11" s="20" customFormat="1" ht="22.5" customHeight="1">
      <c r="A698" s="18"/>
      <c r="B698" s="272" t="s">
        <v>250</v>
      </c>
      <c r="C698" s="176" t="s">
        <v>783</v>
      </c>
      <c r="D698" s="211">
        <v>1</v>
      </c>
      <c r="E698" s="139" t="s">
        <v>13</v>
      </c>
      <c r="F698" s="148"/>
      <c r="G698" s="148">
        <f t="shared" si="54"/>
        <v>0</v>
      </c>
      <c r="H698" s="148"/>
      <c r="I698" s="148">
        <f t="shared" si="55"/>
        <v>0</v>
      </c>
      <c r="J698" s="148">
        <f t="shared" si="56"/>
        <v>0</v>
      </c>
      <c r="K698" s="139"/>
    </row>
    <row r="699" spans="1:11" s="20" customFormat="1" ht="22.5" customHeight="1">
      <c r="A699" s="18"/>
      <c r="B699" s="272" t="s">
        <v>250</v>
      </c>
      <c r="C699" s="176" t="s">
        <v>784</v>
      </c>
      <c r="D699" s="211">
        <v>1</v>
      </c>
      <c r="E699" s="139" t="s">
        <v>13</v>
      </c>
      <c r="F699" s="148"/>
      <c r="G699" s="148">
        <f t="shared" si="54"/>
        <v>0</v>
      </c>
      <c r="H699" s="148"/>
      <c r="I699" s="148">
        <f t="shared" si="55"/>
        <v>0</v>
      </c>
      <c r="J699" s="148">
        <f t="shared" si="56"/>
        <v>0</v>
      </c>
      <c r="K699" s="139"/>
    </row>
    <row r="700" spans="1:11" s="20" customFormat="1" ht="22.5" customHeight="1">
      <c r="A700" s="18"/>
      <c r="B700" s="272" t="s">
        <v>250</v>
      </c>
      <c r="C700" s="176" t="s">
        <v>785</v>
      </c>
      <c r="D700" s="211">
        <v>1</v>
      </c>
      <c r="E700" s="139" t="s">
        <v>13</v>
      </c>
      <c r="F700" s="148"/>
      <c r="G700" s="148">
        <f t="shared" si="54"/>
        <v>0</v>
      </c>
      <c r="H700" s="148"/>
      <c r="I700" s="148">
        <f t="shared" si="55"/>
        <v>0</v>
      </c>
      <c r="J700" s="148">
        <f t="shared" si="56"/>
        <v>0</v>
      </c>
      <c r="K700" s="139"/>
    </row>
    <row r="701" spans="1:11" s="20" customFormat="1" ht="22.5" customHeight="1">
      <c r="A701" s="18"/>
      <c r="B701" s="272" t="s">
        <v>250</v>
      </c>
      <c r="C701" s="176" t="s">
        <v>786</v>
      </c>
      <c r="D701" s="211">
        <v>1</v>
      </c>
      <c r="E701" s="139" t="s">
        <v>13</v>
      </c>
      <c r="F701" s="148"/>
      <c r="G701" s="148">
        <f t="shared" si="54"/>
        <v>0</v>
      </c>
      <c r="H701" s="148"/>
      <c r="I701" s="148">
        <f t="shared" si="55"/>
        <v>0</v>
      </c>
      <c r="J701" s="148">
        <f t="shared" si="56"/>
        <v>0</v>
      </c>
      <c r="K701" s="139"/>
    </row>
    <row r="702" spans="1:11" s="20" customFormat="1" ht="22.5" customHeight="1">
      <c r="A702" s="18"/>
      <c r="B702" s="272" t="s">
        <v>250</v>
      </c>
      <c r="C702" s="176" t="s">
        <v>787</v>
      </c>
      <c r="D702" s="211">
        <v>1</v>
      </c>
      <c r="E702" s="139" t="s">
        <v>13</v>
      </c>
      <c r="F702" s="148"/>
      <c r="G702" s="148">
        <f t="shared" si="54"/>
        <v>0</v>
      </c>
      <c r="H702" s="148"/>
      <c r="I702" s="148">
        <f t="shared" si="55"/>
        <v>0</v>
      </c>
      <c r="J702" s="148">
        <f t="shared" si="56"/>
        <v>0</v>
      </c>
      <c r="K702" s="139"/>
    </row>
    <row r="703" spans="1:11" s="20" customFormat="1" ht="22.5" customHeight="1">
      <c r="A703" s="18"/>
      <c r="B703" s="272" t="s">
        <v>250</v>
      </c>
      <c r="C703" s="176" t="s">
        <v>788</v>
      </c>
      <c r="D703" s="211">
        <v>1</v>
      </c>
      <c r="E703" s="139" t="s">
        <v>13</v>
      </c>
      <c r="F703" s="148"/>
      <c r="G703" s="148">
        <f t="shared" si="54"/>
        <v>0</v>
      </c>
      <c r="H703" s="148"/>
      <c r="I703" s="148">
        <f t="shared" si="55"/>
        <v>0</v>
      </c>
      <c r="J703" s="148">
        <f t="shared" si="56"/>
        <v>0</v>
      </c>
      <c r="K703" s="139"/>
    </row>
    <row r="704" spans="1:11" s="20" customFormat="1" ht="22.5" customHeight="1">
      <c r="A704" s="18"/>
      <c r="B704" s="272" t="s">
        <v>250</v>
      </c>
      <c r="C704" s="176" t="s">
        <v>789</v>
      </c>
      <c r="D704" s="211">
        <v>1</v>
      </c>
      <c r="E704" s="139" t="s">
        <v>13</v>
      </c>
      <c r="F704" s="148"/>
      <c r="G704" s="148">
        <f t="shared" si="54"/>
        <v>0</v>
      </c>
      <c r="H704" s="148"/>
      <c r="I704" s="148">
        <f t="shared" si="55"/>
        <v>0</v>
      </c>
      <c r="J704" s="148">
        <f t="shared" si="56"/>
        <v>0</v>
      </c>
      <c r="K704" s="139"/>
    </row>
    <row r="705" spans="1:11" s="20" customFormat="1" ht="22.5" customHeight="1">
      <c r="A705" s="18"/>
      <c r="B705" s="272" t="s">
        <v>250</v>
      </c>
      <c r="C705" s="176" t="s">
        <v>790</v>
      </c>
      <c r="D705" s="211">
        <v>1</v>
      </c>
      <c r="E705" s="139" t="s">
        <v>13</v>
      </c>
      <c r="F705" s="148"/>
      <c r="G705" s="148">
        <f t="shared" si="54"/>
        <v>0</v>
      </c>
      <c r="H705" s="148"/>
      <c r="I705" s="148">
        <f t="shared" si="55"/>
        <v>0</v>
      </c>
      <c r="J705" s="148">
        <f t="shared" si="56"/>
        <v>0</v>
      </c>
      <c r="K705" s="139"/>
    </row>
    <row r="706" spans="1:11" s="20" customFormat="1" ht="22.5" customHeight="1">
      <c r="A706" s="18"/>
      <c r="B706" s="272" t="s">
        <v>250</v>
      </c>
      <c r="C706" s="176" t="s">
        <v>791</v>
      </c>
      <c r="D706" s="211">
        <v>1</v>
      </c>
      <c r="E706" s="139" t="s">
        <v>13</v>
      </c>
      <c r="F706" s="148"/>
      <c r="G706" s="148">
        <f t="shared" si="54"/>
        <v>0</v>
      </c>
      <c r="H706" s="148"/>
      <c r="I706" s="148">
        <f t="shared" si="55"/>
        <v>0</v>
      </c>
      <c r="J706" s="148">
        <f t="shared" si="56"/>
        <v>0</v>
      </c>
      <c r="K706" s="139"/>
    </row>
    <row r="707" spans="1:11" s="20" customFormat="1" ht="22.5" customHeight="1">
      <c r="A707" s="18"/>
      <c r="B707" s="272" t="s">
        <v>250</v>
      </c>
      <c r="C707" s="176" t="s">
        <v>792</v>
      </c>
      <c r="D707" s="211">
        <v>1</v>
      </c>
      <c r="E707" s="139" t="s">
        <v>13</v>
      </c>
      <c r="F707" s="148"/>
      <c r="G707" s="148">
        <f t="shared" si="54"/>
        <v>0</v>
      </c>
      <c r="H707" s="148"/>
      <c r="I707" s="148">
        <f t="shared" si="55"/>
        <v>0</v>
      </c>
      <c r="J707" s="148">
        <f t="shared" si="56"/>
        <v>0</v>
      </c>
      <c r="K707" s="139"/>
    </row>
    <row r="708" spans="1:11" s="20" customFormat="1" ht="22.5" customHeight="1">
      <c r="A708" s="18"/>
      <c r="B708" s="272" t="s">
        <v>250</v>
      </c>
      <c r="C708" s="176" t="s">
        <v>793</v>
      </c>
      <c r="D708" s="211">
        <v>1</v>
      </c>
      <c r="E708" s="139" t="s">
        <v>13</v>
      </c>
      <c r="F708" s="148"/>
      <c r="G708" s="148">
        <f t="shared" si="54"/>
        <v>0</v>
      </c>
      <c r="H708" s="148"/>
      <c r="I708" s="148">
        <f t="shared" si="55"/>
        <v>0</v>
      </c>
      <c r="J708" s="148">
        <f t="shared" si="56"/>
        <v>0</v>
      </c>
      <c r="K708" s="139"/>
    </row>
    <row r="709" spans="1:11" s="20" customFormat="1" ht="22.5" customHeight="1">
      <c r="A709" s="18"/>
      <c r="B709" s="272" t="s">
        <v>250</v>
      </c>
      <c r="C709" s="176" t="s">
        <v>794</v>
      </c>
      <c r="D709" s="211">
        <v>1</v>
      </c>
      <c r="E709" s="139" t="s">
        <v>13</v>
      </c>
      <c r="F709" s="148"/>
      <c r="G709" s="148">
        <f t="shared" si="54"/>
        <v>0</v>
      </c>
      <c r="H709" s="148"/>
      <c r="I709" s="148">
        <f t="shared" si="55"/>
        <v>0</v>
      </c>
      <c r="J709" s="148">
        <f t="shared" si="56"/>
        <v>0</v>
      </c>
      <c r="K709" s="139"/>
    </row>
    <row r="710" spans="1:11" s="20" customFormat="1" ht="22.5" customHeight="1">
      <c r="A710" s="18"/>
      <c r="B710" s="272" t="s">
        <v>250</v>
      </c>
      <c r="C710" s="176" t="s">
        <v>795</v>
      </c>
      <c r="D710" s="211">
        <v>1</v>
      </c>
      <c r="E710" s="139" t="s">
        <v>13</v>
      </c>
      <c r="F710" s="148"/>
      <c r="G710" s="148">
        <f t="shared" si="54"/>
        <v>0</v>
      </c>
      <c r="H710" s="148"/>
      <c r="I710" s="148">
        <f t="shared" si="55"/>
        <v>0</v>
      </c>
      <c r="J710" s="148">
        <f t="shared" si="56"/>
        <v>0</v>
      </c>
      <c r="K710" s="139"/>
    </row>
    <row r="711" spans="1:11" s="20" customFormat="1" ht="22.5" customHeight="1">
      <c r="A711" s="18"/>
      <c r="B711" s="272" t="s">
        <v>250</v>
      </c>
      <c r="C711" s="176" t="s">
        <v>796</v>
      </c>
      <c r="D711" s="211">
        <v>1</v>
      </c>
      <c r="E711" s="139" t="s">
        <v>13</v>
      </c>
      <c r="F711" s="148"/>
      <c r="G711" s="148">
        <f t="shared" si="54"/>
        <v>0</v>
      </c>
      <c r="H711" s="148"/>
      <c r="I711" s="148">
        <f t="shared" si="55"/>
        <v>0</v>
      </c>
      <c r="J711" s="148">
        <f t="shared" si="56"/>
        <v>0</v>
      </c>
      <c r="K711" s="139"/>
    </row>
    <row r="712" spans="1:11" s="20" customFormat="1" ht="22.5" customHeight="1">
      <c r="A712" s="18"/>
      <c r="B712" s="272" t="s">
        <v>250</v>
      </c>
      <c r="C712" s="176" t="s">
        <v>797</v>
      </c>
      <c r="D712" s="211">
        <v>1</v>
      </c>
      <c r="E712" s="139" t="s">
        <v>13</v>
      </c>
      <c r="F712" s="148"/>
      <c r="G712" s="148">
        <f t="shared" si="54"/>
        <v>0</v>
      </c>
      <c r="H712" s="148"/>
      <c r="I712" s="148">
        <f t="shared" si="55"/>
        <v>0</v>
      </c>
      <c r="J712" s="148">
        <f t="shared" si="56"/>
        <v>0</v>
      </c>
      <c r="K712" s="139"/>
    </row>
    <row r="713" spans="1:11" s="20" customFormat="1" ht="22.5" customHeight="1">
      <c r="A713" s="18"/>
      <c r="B713" s="272" t="s">
        <v>250</v>
      </c>
      <c r="C713" s="176" t="s">
        <v>798</v>
      </c>
      <c r="D713" s="211">
        <v>1</v>
      </c>
      <c r="E713" s="139" t="s">
        <v>13</v>
      </c>
      <c r="F713" s="148"/>
      <c r="G713" s="148">
        <f t="shared" si="54"/>
        <v>0</v>
      </c>
      <c r="H713" s="148"/>
      <c r="I713" s="148">
        <f t="shared" si="55"/>
        <v>0</v>
      </c>
      <c r="J713" s="148">
        <f t="shared" si="56"/>
        <v>0</v>
      </c>
      <c r="K713" s="139"/>
    </row>
    <row r="714" spans="1:11" s="20" customFormat="1" ht="22.5" customHeight="1">
      <c r="A714" s="18"/>
      <c r="B714" s="272" t="s">
        <v>250</v>
      </c>
      <c r="C714" s="176" t="s">
        <v>799</v>
      </c>
      <c r="D714" s="211">
        <v>1</v>
      </c>
      <c r="E714" s="139" t="s">
        <v>13</v>
      </c>
      <c r="F714" s="148"/>
      <c r="G714" s="148">
        <f t="shared" si="54"/>
        <v>0</v>
      </c>
      <c r="H714" s="148"/>
      <c r="I714" s="148">
        <f t="shared" si="55"/>
        <v>0</v>
      </c>
      <c r="J714" s="148">
        <f t="shared" si="56"/>
        <v>0</v>
      </c>
      <c r="K714" s="139"/>
    </row>
    <row r="715" spans="1:11" s="20" customFormat="1" ht="22.5" customHeight="1">
      <c r="A715" s="18"/>
      <c r="B715" s="272" t="s">
        <v>250</v>
      </c>
      <c r="C715" s="176" t="s">
        <v>800</v>
      </c>
      <c r="D715" s="211">
        <v>1</v>
      </c>
      <c r="E715" s="139" t="s">
        <v>13</v>
      </c>
      <c r="F715" s="148"/>
      <c r="G715" s="148">
        <f t="shared" si="54"/>
        <v>0</v>
      </c>
      <c r="H715" s="148"/>
      <c r="I715" s="148">
        <f t="shared" si="55"/>
        <v>0</v>
      </c>
      <c r="J715" s="148">
        <f t="shared" si="56"/>
        <v>0</v>
      </c>
      <c r="K715" s="139"/>
    </row>
    <row r="716" spans="1:11" s="20" customFormat="1" ht="22.5" customHeight="1">
      <c r="A716" s="18"/>
      <c r="B716" s="272" t="s">
        <v>250</v>
      </c>
      <c r="C716" s="176" t="s">
        <v>801</v>
      </c>
      <c r="D716" s="211">
        <v>1</v>
      </c>
      <c r="E716" s="139" t="s">
        <v>13</v>
      </c>
      <c r="F716" s="148"/>
      <c r="G716" s="148">
        <f t="shared" si="54"/>
        <v>0</v>
      </c>
      <c r="H716" s="148"/>
      <c r="I716" s="148">
        <f t="shared" si="55"/>
        <v>0</v>
      </c>
      <c r="J716" s="148">
        <f t="shared" si="56"/>
        <v>0</v>
      </c>
      <c r="K716" s="139"/>
    </row>
    <row r="717" spans="1:11" s="20" customFormat="1" ht="22.5" customHeight="1">
      <c r="A717" s="18"/>
      <c r="B717" s="272" t="s">
        <v>250</v>
      </c>
      <c r="C717" s="176" t="s">
        <v>802</v>
      </c>
      <c r="D717" s="211">
        <v>1</v>
      </c>
      <c r="E717" s="139" t="s">
        <v>13</v>
      </c>
      <c r="F717" s="148"/>
      <c r="G717" s="148">
        <f t="shared" si="54"/>
        <v>0</v>
      </c>
      <c r="H717" s="148"/>
      <c r="I717" s="148">
        <f t="shared" si="55"/>
        <v>0</v>
      </c>
      <c r="J717" s="148">
        <f t="shared" si="56"/>
        <v>0</v>
      </c>
      <c r="K717" s="139"/>
    </row>
    <row r="718" spans="1:11" s="20" customFormat="1" ht="22.5" customHeight="1">
      <c r="A718" s="18"/>
      <c r="B718" s="272" t="s">
        <v>250</v>
      </c>
      <c r="C718" s="176" t="s">
        <v>803</v>
      </c>
      <c r="D718" s="211">
        <v>1</v>
      </c>
      <c r="E718" s="139" t="s">
        <v>13</v>
      </c>
      <c r="F718" s="148"/>
      <c r="G718" s="148">
        <f t="shared" si="54"/>
        <v>0</v>
      </c>
      <c r="H718" s="148"/>
      <c r="I718" s="148">
        <f t="shared" si="55"/>
        <v>0</v>
      </c>
      <c r="J718" s="148">
        <f t="shared" si="56"/>
        <v>0</v>
      </c>
      <c r="K718" s="139"/>
    </row>
    <row r="719" spans="1:11" s="20" customFormat="1" ht="22.5" customHeight="1">
      <c r="A719" s="18"/>
      <c r="B719" s="272" t="s">
        <v>250</v>
      </c>
      <c r="C719" s="176" t="s">
        <v>804</v>
      </c>
      <c r="D719" s="211">
        <v>1</v>
      </c>
      <c r="E719" s="139" t="s">
        <v>13</v>
      </c>
      <c r="F719" s="148"/>
      <c r="G719" s="148">
        <f t="shared" si="54"/>
        <v>0</v>
      </c>
      <c r="H719" s="148"/>
      <c r="I719" s="148">
        <f t="shared" si="55"/>
        <v>0</v>
      </c>
      <c r="J719" s="148">
        <f t="shared" si="56"/>
        <v>0</v>
      </c>
      <c r="K719" s="139"/>
    </row>
    <row r="720" spans="1:11" s="20" customFormat="1" ht="22.5" customHeight="1">
      <c r="A720" s="18"/>
      <c r="B720" s="272" t="s">
        <v>250</v>
      </c>
      <c r="C720" s="176" t="s">
        <v>805</v>
      </c>
      <c r="D720" s="211">
        <v>1</v>
      </c>
      <c r="E720" s="139" t="s">
        <v>13</v>
      </c>
      <c r="F720" s="148"/>
      <c r="G720" s="148">
        <f t="shared" si="54"/>
        <v>0</v>
      </c>
      <c r="H720" s="148"/>
      <c r="I720" s="148">
        <f t="shared" si="55"/>
        <v>0</v>
      </c>
      <c r="J720" s="148">
        <f t="shared" si="56"/>
        <v>0</v>
      </c>
      <c r="K720" s="139"/>
    </row>
    <row r="721" spans="1:11" s="20" customFormat="1" ht="22.5" customHeight="1">
      <c r="A721" s="18"/>
      <c r="B721" s="272" t="s">
        <v>250</v>
      </c>
      <c r="C721" s="176" t="s">
        <v>806</v>
      </c>
      <c r="D721" s="211">
        <v>1</v>
      </c>
      <c r="E721" s="139" t="s">
        <v>13</v>
      </c>
      <c r="F721" s="148"/>
      <c r="G721" s="148">
        <f t="shared" si="54"/>
        <v>0</v>
      </c>
      <c r="H721" s="148"/>
      <c r="I721" s="148">
        <f t="shared" si="55"/>
        <v>0</v>
      </c>
      <c r="J721" s="148">
        <f t="shared" si="56"/>
        <v>0</v>
      </c>
      <c r="K721" s="139"/>
    </row>
    <row r="722" spans="1:11" s="20" customFormat="1" ht="22.5" customHeight="1">
      <c r="A722" s="18"/>
      <c r="B722" s="272" t="s">
        <v>250</v>
      </c>
      <c r="C722" s="176" t="s">
        <v>807</v>
      </c>
      <c r="D722" s="211">
        <v>1</v>
      </c>
      <c r="E722" s="139" t="s">
        <v>13</v>
      </c>
      <c r="F722" s="148"/>
      <c r="G722" s="148">
        <f t="shared" si="54"/>
        <v>0</v>
      </c>
      <c r="H722" s="148"/>
      <c r="I722" s="148">
        <f t="shared" si="55"/>
        <v>0</v>
      </c>
      <c r="J722" s="148">
        <f t="shared" si="56"/>
        <v>0</v>
      </c>
      <c r="K722" s="139"/>
    </row>
    <row r="723" spans="1:11" s="20" customFormat="1" ht="22.5" customHeight="1">
      <c r="A723" s="18"/>
      <c r="B723" s="272" t="s">
        <v>250</v>
      </c>
      <c r="C723" s="176" t="s">
        <v>808</v>
      </c>
      <c r="D723" s="211">
        <v>1</v>
      </c>
      <c r="E723" s="139" t="s">
        <v>13</v>
      </c>
      <c r="F723" s="148"/>
      <c r="G723" s="148">
        <f t="shared" si="54"/>
        <v>0</v>
      </c>
      <c r="H723" s="148"/>
      <c r="I723" s="148">
        <f t="shared" si="55"/>
        <v>0</v>
      </c>
      <c r="J723" s="148">
        <f t="shared" si="56"/>
        <v>0</v>
      </c>
      <c r="K723" s="139"/>
    </row>
    <row r="724" spans="1:11" s="20" customFormat="1" ht="22.5" customHeight="1">
      <c r="A724" s="18"/>
      <c r="B724" s="272" t="s">
        <v>250</v>
      </c>
      <c r="C724" s="176" t="s">
        <v>809</v>
      </c>
      <c r="D724" s="211">
        <v>1</v>
      </c>
      <c r="E724" s="139" t="s">
        <v>13</v>
      </c>
      <c r="F724" s="148"/>
      <c r="G724" s="148">
        <f t="shared" si="54"/>
        <v>0</v>
      </c>
      <c r="H724" s="148"/>
      <c r="I724" s="148">
        <f t="shared" si="55"/>
        <v>0</v>
      </c>
      <c r="J724" s="148">
        <f t="shared" si="56"/>
        <v>0</v>
      </c>
      <c r="K724" s="139"/>
    </row>
    <row r="725" spans="1:11" s="20" customFormat="1" ht="22.5" customHeight="1">
      <c r="A725" s="18"/>
      <c r="B725" s="272" t="s">
        <v>250</v>
      </c>
      <c r="C725" s="176" t="s">
        <v>810</v>
      </c>
      <c r="D725" s="211">
        <v>1</v>
      </c>
      <c r="E725" s="139" t="s">
        <v>13</v>
      </c>
      <c r="F725" s="148"/>
      <c r="G725" s="148">
        <f t="shared" si="54"/>
        <v>0</v>
      </c>
      <c r="H725" s="148"/>
      <c r="I725" s="148">
        <f t="shared" si="55"/>
        <v>0</v>
      </c>
      <c r="J725" s="148">
        <f t="shared" si="56"/>
        <v>0</v>
      </c>
      <c r="K725" s="139"/>
    </row>
    <row r="726" spans="1:11" s="20" customFormat="1" ht="22.5" customHeight="1">
      <c r="A726" s="18"/>
      <c r="B726" s="272" t="s">
        <v>250</v>
      </c>
      <c r="C726" s="176" t="s">
        <v>811</v>
      </c>
      <c r="D726" s="211">
        <v>1</v>
      </c>
      <c r="E726" s="139" t="s">
        <v>13</v>
      </c>
      <c r="F726" s="148"/>
      <c r="G726" s="148">
        <f t="shared" si="54"/>
        <v>0</v>
      </c>
      <c r="H726" s="148"/>
      <c r="I726" s="148">
        <f t="shared" si="55"/>
        <v>0</v>
      </c>
      <c r="J726" s="148">
        <f t="shared" si="56"/>
        <v>0</v>
      </c>
      <c r="K726" s="139"/>
    </row>
    <row r="727" spans="1:11" s="20" customFormat="1" ht="22.5" customHeight="1">
      <c r="A727" s="18"/>
      <c r="B727" s="272" t="s">
        <v>250</v>
      </c>
      <c r="C727" s="176" t="s">
        <v>812</v>
      </c>
      <c r="D727" s="211">
        <v>1</v>
      </c>
      <c r="E727" s="139" t="s">
        <v>13</v>
      </c>
      <c r="F727" s="148"/>
      <c r="G727" s="148">
        <f t="shared" si="54"/>
        <v>0</v>
      </c>
      <c r="H727" s="148"/>
      <c r="I727" s="148">
        <f t="shared" si="55"/>
        <v>0</v>
      </c>
      <c r="J727" s="148">
        <f t="shared" si="56"/>
        <v>0</v>
      </c>
      <c r="K727" s="139"/>
    </row>
    <row r="728" spans="1:11" s="20" customFormat="1" ht="22.5" customHeight="1">
      <c r="A728" s="18"/>
      <c r="B728" s="272" t="s">
        <v>250</v>
      </c>
      <c r="C728" s="176" t="s">
        <v>813</v>
      </c>
      <c r="D728" s="211">
        <v>1</v>
      </c>
      <c r="E728" s="139" t="s">
        <v>13</v>
      </c>
      <c r="F728" s="148"/>
      <c r="G728" s="148">
        <f t="shared" si="54"/>
        <v>0</v>
      </c>
      <c r="H728" s="148"/>
      <c r="I728" s="148">
        <f t="shared" si="55"/>
        <v>0</v>
      </c>
      <c r="J728" s="148">
        <f t="shared" si="56"/>
        <v>0</v>
      </c>
      <c r="K728" s="139"/>
    </row>
    <row r="729" spans="1:11" s="20" customFormat="1" ht="22.5" customHeight="1">
      <c r="A729" s="18"/>
      <c r="B729" s="272" t="s">
        <v>250</v>
      </c>
      <c r="C729" s="176" t="s">
        <v>814</v>
      </c>
      <c r="D729" s="211">
        <v>1</v>
      </c>
      <c r="E729" s="139" t="s">
        <v>13</v>
      </c>
      <c r="F729" s="148"/>
      <c r="G729" s="148">
        <f t="shared" si="54"/>
        <v>0</v>
      </c>
      <c r="H729" s="148"/>
      <c r="I729" s="148">
        <f t="shared" si="55"/>
        <v>0</v>
      </c>
      <c r="J729" s="148">
        <f t="shared" si="56"/>
        <v>0</v>
      </c>
      <c r="K729" s="139"/>
    </row>
    <row r="730" spans="1:11" s="20" customFormat="1" ht="22.5" customHeight="1">
      <c r="A730" s="18"/>
      <c r="B730" s="272" t="s">
        <v>250</v>
      </c>
      <c r="C730" s="176" t="s">
        <v>815</v>
      </c>
      <c r="D730" s="211">
        <v>1</v>
      </c>
      <c r="E730" s="139" t="s">
        <v>13</v>
      </c>
      <c r="F730" s="148"/>
      <c r="G730" s="148">
        <f t="shared" si="54"/>
        <v>0</v>
      </c>
      <c r="H730" s="148"/>
      <c r="I730" s="148">
        <f t="shared" si="55"/>
        <v>0</v>
      </c>
      <c r="J730" s="148">
        <f t="shared" si="56"/>
        <v>0</v>
      </c>
      <c r="K730" s="139"/>
    </row>
    <row r="731" spans="1:11" s="20" customFormat="1" ht="22.5" customHeight="1">
      <c r="A731" s="18"/>
      <c r="B731" s="272" t="s">
        <v>250</v>
      </c>
      <c r="C731" s="176" t="s">
        <v>816</v>
      </c>
      <c r="D731" s="211">
        <v>1</v>
      </c>
      <c r="E731" s="139" t="s">
        <v>13</v>
      </c>
      <c r="F731" s="148"/>
      <c r="G731" s="148">
        <f t="shared" si="54"/>
        <v>0</v>
      </c>
      <c r="H731" s="148"/>
      <c r="I731" s="148">
        <f t="shared" si="55"/>
        <v>0</v>
      </c>
      <c r="J731" s="148">
        <f t="shared" si="56"/>
        <v>0</v>
      </c>
      <c r="K731" s="139"/>
    </row>
    <row r="732" spans="1:11" s="20" customFormat="1" ht="22.5" customHeight="1">
      <c r="A732" s="18"/>
      <c r="B732" s="272" t="s">
        <v>250</v>
      </c>
      <c r="C732" s="176" t="s">
        <v>817</v>
      </c>
      <c r="D732" s="211">
        <v>1</v>
      </c>
      <c r="E732" s="139" t="s">
        <v>13</v>
      </c>
      <c r="F732" s="148"/>
      <c r="G732" s="148">
        <f t="shared" si="54"/>
        <v>0</v>
      </c>
      <c r="H732" s="148"/>
      <c r="I732" s="148">
        <f t="shared" si="55"/>
        <v>0</v>
      </c>
      <c r="J732" s="148">
        <f t="shared" si="56"/>
        <v>0</v>
      </c>
      <c r="K732" s="139"/>
    </row>
    <row r="733" spans="1:11" s="20" customFormat="1" ht="22.5" customHeight="1">
      <c r="A733" s="18"/>
      <c r="B733" s="272" t="s">
        <v>250</v>
      </c>
      <c r="C733" s="176" t="s">
        <v>818</v>
      </c>
      <c r="D733" s="211">
        <v>1</v>
      </c>
      <c r="E733" s="139" t="s">
        <v>13</v>
      </c>
      <c r="F733" s="148"/>
      <c r="G733" s="148">
        <f t="shared" si="54"/>
        <v>0</v>
      </c>
      <c r="H733" s="148"/>
      <c r="I733" s="148">
        <f t="shared" si="55"/>
        <v>0</v>
      </c>
      <c r="J733" s="148">
        <f t="shared" si="56"/>
        <v>0</v>
      </c>
      <c r="K733" s="139"/>
    </row>
    <row r="734" spans="1:11" s="20" customFormat="1" ht="22.5" customHeight="1">
      <c r="A734" s="18"/>
      <c r="B734" s="272" t="s">
        <v>250</v>
      </c>
      <c r="C734" s="176" t="s">
        <v>819</v>
      </c>
      <c r="D734" s="211">
        <v>1</v>
      </c>
      <c r="E734" s="139" t="s">
        <v>13</v>
      </c>
      <c r="F734" s="148"/>
      <c r="G734" s="148">
        <f t="shared" si="54"/>
        <v>0</v>
      </c>
      <c r="H734" s="148"/>
      <c r="I734" s="148">
        <f t="shared" si="55"/>
        <v>0</v>
      </c>
      <c r="J734" s="148">
        <f t="shared" si="56"/>
        <v>0</v>
      </c>
      <c r="K734" s="139"/>
    </row>
    <row r="735" spans="1:11" s="45" customFormat="1" ht="18" customHeight="1">
      <c r="A735" s="48"/>
      <c r="B735" s="33"/>
      <c r="C735" s="176"/>
      <c r="D735" s="211"/>
      <c r="E735" s="139"/>
      <c r="F735" s="139"/>
      <c r="G735" s="170"/>
      <c r="H735" s="244"/>
      <c r="I735" s="170"/>
      <c r="J735" s="170"/>
      <c r="K735" s="171"/>
    </row>
    <row r="736" spans="1:11" s="289" customFormat="1" ht="18" customHeight="1">
      <c r="A736" s="48"/>
      <c r="B736" s="15">
        <v>6.2</v>
      </c>
      <c r="C736" s="180" t="s">
        <v>628</v>
      </c>
      <c r="D736" s="211"/>
      <c r="E736" s="139"/>
      <c r="F736" s="139"/>
      <c r="G736" s="170"/>
      <c r="H736" s="244"/>
      <c r="I736" s="170"/>
      <c r="J736" s="170"/>
      <c r="K736" s="171"/>
    </row>
    <row r="737" spans="1:13" s="20" customFormat="1">
      <c r="A737" s="18"/>
      <c r="B737" s="33" t="s">
        <v>250</v>
      </c>
      <c r="C737" s="176" t="s">
        <v>630</v>
      </c>
      <c r="D737" s="211">
        <v>1</v>
      </c>
      <c r="E737" s="139" t="s">
        <v>458</v>
      </c>
      <c r="F737" s="148"/>
      <c r="G737" s="148">
        <f>D737*F737</f>
        <v>0</v>
      </c>
      <c r="H737" s="148"/>
      <c r="I737" s="148">
        <f>H737*D737</f>
        <v>0</v>
      </c>
      <c r="J737" s="148">
        <f>I737+G737</f>
        <v>0</v>
      </c>
      <c r="K737" s="171"/>
    </row>
    <row r="738" spans="1:13" s="20" customFormat="1">
      <c r="A738" s="18"/>
      <c r="B738" s="33"/>
      <c r="C738" s="176" t="s">
        <v>629</v>
      </c>
      <c r="D738" s="211"/>
      <c r="E738" s="139"/>
      <c r="F738" s="139"/>
      <c r="G738" s="170"/>
      <c r="H738" s="244"/>
      <c r="I738" s="170"/>
      <c r="J738" s="170"/>
      <c r="K738" s="171"/>
      <c r="L738" s="21"/>
      <c r="M738" s="21"/>
    </row>
    <row r="739" spans="1:13" s="20" customFormat="1">
      <c r="A739" s="18"/>
      <c r="B739" s="33"/>
      <c r="C739" s="176"/>
      <c r="D739" s="233"/>
      <c r="E739" s="234"/>
      <c r="F739" s="229"/>
      <c r="G739" s="229"/>
      <c r="H739" s="235"/>
      <c r="I739" s="229"/>
      <c r="J739" s="139"/>
      <c r="K739" s="171"/>
    </row>
    <row r="740" spans="1:13" s="278" customFormat="1">
      <c r="A740" s="18"/>
      <c r="B740" s="15">
        <v>6.3</v>
      </c>
      <c r="C740" s="180" t="s">
        <v>622</v>
      </c>
      <c r="D740" s="211"/>
      <c r="E740" s="139"/>
      <c r="F740" s="170"/>
      <c r="G740" s="170"/>
      <c r="H740" s="170"/>
      <c r="I740" s="170"/>
      <c r="J740" s="170"/>
      <c r="K740" s="171"/>
    </row>
    <row r="741" spans="1:13" s="20" customFormat="1">
      <c r="A741" s="18"/>
      <c r="B741" s="33" t="s">
        <v>890</v>
      </c>
      <c r="C741" s="180" t="s">
        <v>623</v>
      </c>
      <c r="D741" s="367"/>
      <c r="E741" s="139"/>
      <c r="F741" s="338"/>
      <c r="G741" s="338"/>
      <c r="H741" s="368"/>
      <c r="I741" s="338"/>
      <c r="J741" s="338"/>
      <c r="K741" s="171"/>
    </row>
    <row r="742" spans="1:13" s="20" customFormat="1">
      <c r="A742" s="18"/>
      <c r="B742" s="33"/>
      <c r="C742" s="180" t="s">
        <v>625</v>
      </c>
      <c r="D742" s="367"/>
      <c r="E742" s="139"/>
      <c r="F742" s="338"/>
      <c r="G742" s="338"/>
      <c r="H742" s="368"/>
      <c r="I742" s="338"/>
      <c r="J742" s="338"/>
      <c r="K742" s="171"/>
    </row>
    <row r="743" spans="1:13" s="20" customFormat="1">
      <c r="A743" s="18"/>
      <c r="B743" s="33" t="s">
        <v>250</v>
      </c>
      <c r="C743" s="176" t="s">
        <v>528</v>
      </c>
      <c r="D743" s="367">
        <v>210</v>
      </c>
      <c r="E743" s="139" t="s">
        <v>462</v>
      </c>
      <c r="F743" s="148"/>
      <c r="G743" s="148">
        <f t="shared" ref="G743:G761" si="57">D743*F743</f>
        <v>0</v>
      </c>
      <c r="H743" s="148"/>
      <c r="I743" s="148">
        <f t="shared" ref="I743:I761" si="58">H743*D743</f>
        <v>0</v>
      </c>
      <c r="J743" s="148">
        <f t="shared" ref="J743:J761" si="59">I743+G743</f>
        <v>0</v>
      </c>
      <c r="K743" s="171"/>
    </row>
    <row r="744" spans="1:13" s="20" customFormat="1">
      <c r="A744" s="18"/>
      <c r="B744" s="33" t="s">
        <v>250</v>
      </c>
      <c r="C744" s="176" t="s">
        <v>343</v>
      </c>
      <c r="D744" s="367">
        <v>350</v>
      </c>
      <c r="E744" s="139" t="s">
        <v>462</v>
      </c>
      <c r="F744" s="148"/>
      <c r="G744" s="148">
        <f t="shared" si="57"/>
        <v>0</v>
      </c>
      <c r="H744" s="148"/>
      <c r="I744" s="148">
        <f t="shared" si="58"/>
        <v>0</v>
      </c>
      <c r="J744" s="148">
        <f t="shared" si="59"/>
        <v>0</v>
      </c>
      <c r="K744" s="171"/>
    </row>
    <row r="745" spans="1:13" s="20" customFormat="1">
      <c r="A745" s="18"/>
      <c r="B745" s="33" t="s">
        <v>250</v>
      </c>
      <c r="C745" s="176" t="s">
        <v>529</v>
      </c>
      <c r="D745" s="367">
        <v>110</v>
      </c>
      <c r="E745" s="139" t="s">
        <v>462</v>
      </c>
      <c r="F745" s="148"/>
      <c r="G745" s="148">
        <f t="shared" si="57"/>
        <v>0</v>
      </c>
      <c r="H745" s="148"/>
      <c r="I745" s="148">
        <f t="shared" si="58"/>
        <v>0</v>
      </c>
      <c r="J745" s="148">
        <f t="shared" si="59"/>
        <v>0</v>
      </c>
      <c r="K745" s="171"/>
    </row>
    <row r="746" spans="1:13" s="20" customFormat="1">
      <c r="A746" s="18"/>
      <c r="B746" s="33" t="s">
        <v>250</v>
      </c>
      <c r="C746" s="176" t="s">
        <v>344</v>
      </c>
      <c r="D746" s="367">
        <v>270</v>
      </c>
      <c r="E746" s="139" t="s">
        <v>462</v>
      </c>
      <c r="F746" s="148"/>
      <c r="G746" s="148">
        <f t="shared" si="57"/>
        <v>0</v>
      </c>
      <c r="H746" s="148"/>
      <c r="I746" s="148">
        <f t="shared" si="58"/>
        <v>0</v>
      </c>
      <c r="J746" s="148">
        <f t="shared" si="59"/>
        <v>0</v>
      </c>
      <c r="K746" s="171"/>
    </row>
    <row r="747" spans="1:13" s="20" customFormat="1">
      <c r="A747" s="18"/>
      <c r="B747" s="33" t="s">
        <v>250</v>
      </c>
      <c r="C747" s="176" t="s">
        <v>342</v>
      </c>
      <c r="D747" s="367">
        <v>90</v>
      </c>
      <c r="E747" s="139" t="s">
        <v>462</v>
      </c>
      <c r="F747" s="148"/>
      <c r="G747" s="148">
        <f t="shared" si="57"/>
        <v>0</v>
      </c>
      <c r="H747" s="148"/>
      <c r="I747" s="148">
        <f t="shared" si="58"/>
        <v>0</v>
      </c>
      <c r="J747" s="148">
        <f t="shared" si="59"/>
        <v>0</v>
      </c>
      <c r="K747" s="171"/>
    </row>
    <row r="748" spans="1:13" s="20" customFormat="1">
      <c r="A748" s="18"/>
      <c r="B748" s="33" t="s">
        <v>891</v>
      </c>
      <c r="C748" s="180" t="s">
        <v>626</v>
      </c>
      <c r="D748" s="367"/>
      <c r="E748" s="139"/>
      <c r="F748" s="148"/>
      <c r="G748" s="148">
        <f t="shared" si="57"/>
        <v>0</v>
      </c>
      <c r="H748" s="148"/>
      <c r="I748" s="148">
        <f t="shared" si="58"/>
        <v>0</v>
      </c>
      <c r="J748" s="148">
        <f t="shared" si="59"/>
        <v>0</v>
      </c>
      <c r="K748" s="171"/>
    </row>
    <row r="749" spans="1:13" s="20" customFormat="1">
      <c r="A749" s="18"/>
      <c r="B749" s="33" t="s">
        <v>250</v>
      </c>
      <c r="C749" s="176" t="s">
        <v>530</v>
      </c>
      <c r="D749" s="367">
        <v>290</v>
      </c>
      <c r="E749" s="139" t="s">
        <v>462</v>
      </c>
      <c r="F749" s="148"/>
      <c r="G749" s="148">
        <f t="shared" si="57"/>
        <v>0</v>
      </c>
      <c r="H749" s="148"/>
      <c r="I749" s="148">
        <f t="shared" si="58"/>
        <v>0</v>
      </c>
      <c r="J749" s="148">
        <f t="shared" si="59"/>
        <v>0</v>
      </c>
      <c r="K749" s="171"/>
    </row>
    <row r="750" spans="1:13" s="20" customFormat="1">
      <c r="A750" s="18"/>
      <c r="B750" s="33" t="s">
        <v>250</v>
      </c>
      <c r="C750" s="176" t="s">
        <v>531</v>
      </c>
      <c r="D750" s="367">
        <v>90</v>
      </c>
      <c r="E750" s="139" t="s">
        <v>462</v>
      </c>
      <c r="F750" s="148"/>
      <c r="G750" s="148">
        <f t="shared" si="57"/>
        <v>0</v>
      </c>
      <c r="H750" s="148"/>
      <c r="I750" s="148">
        <f t="shared" si="58"/>
        <v>0</v>
      </c>
      <c r="J750" s="148">
        <f t="shared" si="59"/>
        <v>0</v>
      </c>
      <c r="K750" s="171"/>
    </row>
    <row r="751" spans="1:13" s="20" customFormat="1">
      <c r="A751" s="18"/>
      <c r="B751" s="33" t="s">
        <v>250</v>
      </c>
      <c r="C751" s="176" t="s">
        <v>532</v>
      </c>
      <c r="D751" s="367">
        <v>94</v>
      </c>
      <c r="E751" s="139" t="s">
        <v>462</v>
      </c>
      <c r="F751" s="148"/>
      <c r="G751" s="148">
        <f t="shared" si="57"/>
        <v>0</v>
      </c>
      <c r="H751" s="148"/>
      <c r="I751" s="148">
        <f t="shared" si="58"/>
        <v>0</v>
      </c>
      <c r="J751" s="148">
        <f t="shared" si="59"/>
        <v>0</v>
      </c>
      <c r="K751" s="171"/>
    </row>
    <row r="752" spans="1:13" s="20" customFormat="1">
      <c r="A752" s="18"/>
      <c r="B752" s="33" t="s">
        <v>892</v>
      </c>
      <c r="C752" s="180" t="s">
        <v>624</v>
      </c>
      <c r="D752" s="211">
        <v>30</v>
      </c>
      <c r="E752" s="139"/>
      <c r="F752" s="148"/>
      <c r="G752" s="148">
        <f t="shared" si="57"/>
        <v>0</v>
      </c>
      <c r="H752" s="148"/>
      <c r="I752" s="148">
        <f t="shared" si="58"/>
        <v>0</v>
      </c>
      <c r="J752" s="148">
        <f t="shared" si="59"/>
        <v>0</v>
      </c>
      <c r="K752" s="171"/>
    </row>
    <row r="753" spans="1:11" s="20" customFormat="1">
      <c r="A753" s="18"/>
      <c r="B753" s="33" t="s">
        <v>250</v>
      </c>
      <c r="C753" s="176" t="s">
        <v>342</v>
      </c>
      <c r="D753" s="367">
        <v>480</v>
      </c>
      <c r="E753" s="139" t="s">
        <v>462</v>
      </c>
      <c r="F753" s="148"/>
      <c r="G753" s="148">
        <f t="shared" si="57"/>
        <v>0</v>
      </c>
      <c r="H753" s="148"/>
      <c r="I753" s="148">
        <f t="shared" si="58"/>
        <v>0</v>
      </c>
      <c r="J753" s="148">
        <f t="shared" si="59"/>
        <v>0</v>
      </c>
      <c r="K753" s="171"/>
    </row>
    <row r="754" spans="1:11" s="20" customFormat="1">
      <c r="A754" s="18"/>
      <c r="B754" s="33" t="s">
        <v>250</v>
      </c>
      <c r="C754" s="176" t="s">
        <v>533</v>
      </c>
      <c r="D754" s="367">
        <v>121</v>
      </c>
      <c r="E754" s="139" t="s">
        <v>462</v>
      </c>
      <c r="F754" s="148"/>
      <c r="G754" s="148">
        <f t="shared" si="57"/>
        <v>0</v>
      </c>
      <c r="H754" s="148"/>
      <c r="I754" s="148">
        <f t="shared" si="58"/>
        <v>0</v>
      </c>
      <c r="J754" s="148">
        <f t="shared" si="59"/>
        <v>0</v>
      </c>
      <c r="K754" s="171"/>
    </row>
    <row r="755" spans="1:11" s="20" customFormat="1">
      <c r="A755" s="18"/>
      <c r="B755" s="33" t="s">
        <v>250</v>
      </c>
      <c r="C755" s="176" t="s">
        <v>534</v>
      </c>
      <c r="D755" s="367">
        <v>87</v>
      </c>
      <c r="E755" s="139" t="s">
        <v>462</v>
      </c>
      <c r="F755" s="148"/>
      <c r="G755" s="148">
        <f t="shared" si="57"/>
        <v>0</v>
      </c>
      <c r="H755" s="148"/>
      <c r="I755" s="148">
        <f t="shared" si="58"/>
        <v>0</v>
      </c>
      <c r="J755" s="148">
        <f t="shared" si="59"/>
        <v>0</v>
      </c>
      <c r="K755" s="171"/>
    </row>
    <row r="756" spans="1:11" s="20" customFormat="1">
      <c r="A756" s="18"/>
      <c r="B756" s="33" t="s">
        <v>250</v>
      </c>
      <c r="C756" s="176" t="s">
        <v>627</v>
      </c>
      <c r="D756" s="367">
        <v>550</v>
      </c>
      <c r="E756" s="139" t="s">
        <v>263</v>
      </c>
      <c r="F756" s="148"/>
      <c r="G756" s="148">
        <f t="shared" si="57"/>
        <v>0</v>
      </c>
      <c r="H756" s="148"/>
      <c r="I756" s="148">
        <f t="shared" si="58"/>
        <v>0</v>
      </c>
      <c r="J756" s="148">
        <f t="shared" si="59"/>
        <v>0</v>
      </c>
      <c r="K756" s="171"/>
    </row>
    <row r="757" spans="1:11" s="20" customFormat="1" ht="20.100000000000001" customHeight="1">
      <c r="A757" s="18"/>
      <c r="B757" s="41" t="s">
        <v>893</v>
      </c>
      <c r="C757" s="180" t="s">
        <v>850</v>
      </c>
      <c r="D757" s="169"/>
      <c r="E757" s="139"/>
      <c r="F757" s="148"/>
      <c r="G757" s="148">
        <f t="shared" si="57"/>
        <v>0</v>
      </c>
      <c r="H757" s="148"/>
      <c r="I757" s="148">
        <f t="shared" si="58"/>
        <v>0</v>
      </c>
      <c r="J757" s="148">
        <f t="shared" si="59"/>
        <v>0</v>
      </c>
      <c r="K757" s="171"/>
    </row>
    <row r="758" spans="1:11" s="20" customFormat="1">
      <c r="A758" s="18"/>
      <c r="B758" s="33"/>
      <c r="C758" s="210" t="s">
        <v>535</v>
      </c>
      <c r="D758" s="367">
        <v>1</v>
      </c>
      <c r="E758" s="139" t="s">
        <v>14</v>
      </c>
      <c r="F758" s="148"/>
      <c r="G758" s="148">
        <f t="shared" si="57"/>
        <v>0</v>
      </c>
      <c r="H758" s="148"/>
      <c r="I758" s="148">
        <f t="shared" si="58"/>
        <v>0</v>
      </c>
      <c r="J758" s="148">
        <f t="shared" si="59"/>
        <v>0</v>
      </c>
      <c r="K758" s="171"/>
    </row>
    <row r="759" spans="1:11" s="20" customFormat="1">
      <c r="A759" s="18"/>
      <c r="B759" s="33"/>
      <c r="C759" s="176" t="s">
        <v>345</v>
      </c>
      <c r="D759" s="367">
        <v>1</v>
      </c>
      <c r="E759" s="139" t="s">
        <v>14</v>
      </c>
      <c r="F759" s="148"/>
      <c r="G759" s="148">
        <f t="shared" si="57"/>
        <v>0</v>
      </c>
      <c r="H759" s="148"/>
      <c r="I759" s="148">
        <f t="shared" si="58"/>
        <v>0</v>
      </c>
      <c r="J759" s="148">
        <f t="shared" si="59"/>
        <v>0</v>
      </c>
      <c r="K759" s="171"/>
    </row>
    <row r="760" spans="1:11" s="20" customFormat="1" ht="21" customHeight="1">
      <c r="A760" s="18"/>
      <c r="B760" s="41" t="s">
        <v>250</v>
      </c>
      <c r="C760" s="176" t="s">
        <v>870</v>
      </c>
      <c r="D760" s="169">
        <v>1</v>
      </c>
      <c r="E760" s="139" t="s">
        <v>14</v>
      </c>
      <c r="F760" s="148"/>
      <c r="G760" s="148">
        <f t="shared" si="57"/>
        <v>0</v>
      </c>
      <c r="H760" s="148"/>
      <c r="I760" s="148">
        <f t="shared" si="58"/>
        <v>0</v>
      </c>
      <c r="J760" s="148">
        <f t="shared" si="59"/>
        <v>0</v>
      </c>
      <c r="K760" s="171"/>
    </row>
    <row r="761" spans="1:11" s="45" customFormat="1" ht="18" customHeight="1">
      <c r="A761" s="48"/>
      <c r="B761" s="33" t="s">
        <v>250</v>
      </c>
      <c r="C761" s="210" t="s">
        <v>871</v>
      </c>
      <c r="D761" s="211">
        <v>1</v>
      </c>
      <c r="E761" s="172" t="s">
        <v>14</v>
      </c>
      <c r="F761" s="148"/>
      <c r="G761" s="148">
        <f t="shared" si="57"/>
        <v>0</v>
      </c>
      <c r="H761" s="148"/>
      <c r="I761" s="148">
        <f t="shared" si="58"/>
        <v>0</v>
      </c>
      <c r="J761" s="148">
        <f t="shared" si="59"/>
        <v>0</v>
      </c>
      <c r="K761" s="171"/>
    </row>
    <row r="762" spans="1:11" s="20" customFormat="1">
      <c r="A762" s="18"/>
      <c r="B762" s="41"/>
      <c r="C762" s="176"/>
      <c r="D762" s="233"/>
      <c r="E762" s="234"/>
      <c r="F762" s="229"/>
      <c r="G762" s="229"/>
      <c r="H762" s="235"/>
      <c r="I762" s="229"/>
      <c r="J762" s="139"/>
      <c r="K762" s="171"/>
    </row>
    <row r="763" spans="1:11" s="279" customFormat="1">
      <c r="A763" s="51"/>
      <c r="B763" s="15">
        <v>6.4</v>
      </c>
      <c r="C763" s="180" t="s">
        <v>621</v>
      </c>
      <c r="D763" s="211"/>
      <c r="E763" s="139"/>
      <c r="F763" s="170"/>
      <c r="G763" s="170"/>
      <c r="H763" s="170"/>
      <c r="I763" s="170"/>
      <c r="J763" s="170"/>
      <c r="K763" s="171"/>
    </row>
    <row r="764" spans="1:11" s="20" customFormat="1">
      <c r="A764" s="18"/>
      <c r="B764" s="33" t="s">
        <v>872</v>
      </c>
      <c r="C764" s="180" t="s">
        <v>536</v>
      </c>
      <c r="D764" s="211"/>
      <c r="E764" s="139"/>
      <c r="F764" s="170"/>
      <c r="G764" s="170"/>
      <c r="H764" s="170"/>
      <c r="I764" s="170"/>
      <c r="J764" s="170"/>
      <c r="K764" s="171"/>
    </row>
    <row r="765" spans="1:11" s="20" customFormat="1">
      <c r="A765" s="18"/>
      <c r="B765" s="33" t="s">
        <v>250</v>
      </c>
      <c r="C765" s="176" t="s">
        <v>528</v>
      </c>
      <c r="D765" s="367">
        <v>250</v>
      </c>
      <c r="E765" s="139" t="s">
        <v>462</v>
      </c>
      <c r="F765" s="148"/>
      <c r="G765" s="148">
        <f t="shared" ref="G765:G779" si="60">D765*F765</f>
        <v>0</v>
      </c>
      <c r="H765" s="148"/>
      <c r="I765" s="148">
        <f t="shared" ref="I765:I779" si="61">H765*D765</f>
        <v>0</v>
      </c>
      <c r="J765" s="148">
        <f t="shared" ref="J765:J779" si="62">I765+G765</f>
        <v>0</v>
      </c>
      <c r="K765" s="171"/>
    </row>
    <row r="766" spans="1:11" s="20" customFormat="1">
      <c r="A766" s="18"/>
      <c r="B766" s="33"/>
      <c r="C766" s="176" t="s">
        <v>343</v>
      </c>
      <c r="D766" s="367">
        <v>350</v>
      </c>
      <c r="E766" s="139" t="s">
        <v>462</v>
      </c>
      <c r="F766" s="148"/>
      <c r="G766" s="148">
        <f t="shared" si="60"/>
        <v>0</v>
      </c>
      <c r="H766" s="148"/>
      <c r="I766" s="148">
        <f t="shared" si="61"/>
        <v>0</v>
      </c>
      <c r="J766" s="148">
        <f t="shared" si="62"/>
        <v>0</v>
      </c>
      <c r="K766" s="171"/>
    </row>
    <row r="767" spans="1:11" s="20" customFormat="1">
      <c r="A767" s="18"/>
      <c r="B767" s="33"/>
      <c r="C767" s="176" t="s">
        <v>529</v>
      </c>
      <c r="D767" s="367">
        <v>110</v>
      </c>
      <c r="E767" s="139" t="s">
        <v>462</v>
      </c>
      <c r="F767" s="148"/>
      <c r="G767" s="148">
        <f t="shared" si="60"/>
        <v>0</v>
      </c>
      <c r="H767" s="148"/>
      <c r="I767" s="148">
        <f t="shared" si="61"/>
        <v>0</v>
      </c>
      <c r="J767" s="148">
        <f t="shared" si="62"/>
        <v>0</v>
      </c>
      <c r="K767" s="171"/>
    </row>
    <row r="768" spans="1:11" s="20" customFormat="1">
      <c r="A768" s="18"/>
      <c r="B768" s="33"/>
      <c r="C768" s="176" t="s">
        <v>344</v>
      </c>
      <c r="D768" s="367">
        <v>270</v>
      </c>
      <c r="E768" s="139" t="s">
        <v>462</v>
      </c>
      <c r="F768" s="148"/>
      <c r="G768" s="148">
        <f t="shared" si="60"/>
        <v>0</v>
      </c>
      <c r="H768" s="148"/>
      <c r="I768" s="148">
        <f t="shared" si="61"/>
        <v>0</v>
      </c>
      <c r="J768" s="148">
        <f t="shared" si="62"/>
        <v>0</v>
      </c>
      <c r="K768" s="171"/>
    </row>
    <row r="769" spans="1:11" s="20" customFormat="1">
      <c r="A769" s="18"/>
      <c r="B769" s="33"/>
      <c r="C769" s="176" t="s">
        <v>342</v>
      </c>
      <c r="D769" s="367">
        <v>90</v>
      </c>
      <c r="E769" s="139" t="s">
        <v>462</v>
      </c>
      <c r="F769" s="148"/>
      <c r="G769" s="148">
        <f t="shared" si="60"/>
        <v>0</v>
      </c>
      <c r="H769" s="148"/>
      <c r="I769" s="148">
        <f t="shared" si="61"/>
        <v>0</v>
      </c>
      <c r="J769" s="148">
        <f t="shared" si="62"/>
        <v>0</v>
      </c>
      <c r="K769" s="171"/>
    </row>
    <row r="770" spans="1:11" s="20" customFormat="1">
      <c r="A770" s="18"/>
      <c r="B770" s="33"/>
      <c r="C770" s="176" t="s">
        <v>530</v>
      </c>
      <c r="D770" s="367">
        <v>290</v>
      </c>
      <c r="E770" s="139" t="s">
        <v>462</v>
      </c>
      <c r="F770" s="148"/>
      <c r="G770" s="148">
        <f t="shared" si="60"/>
        <v>0</v>
      </c>
      <c r="H770" s="148"/>
      <c r="I770" s="148">
        <f t="shared" si="61"/>
        <v>0</v>
      </c>
      <c r="J770" s="148">
        <f t="shared" si="62"/>
        <v>0</v>
      </c>
      <c r="K770" s="171"/>
    </row>
    <row r="771" spans="1:11" s="20" customFormat="1">
      <c r="A771" s="18"/>
      <c r="B771" s="33"/>
      <c r="C771" s="176" t="s">
        <v>531</v>
      </c>
      <c r="D771" s="367">
        <v>90</v>
      </c>
      <c r="E771" s="139" t="s">
        <v>462</v>
      </c>
      <c r="F771" s="148"/>
      <c r="G771" s="148">
        <f t="shared" si="60"/>
        <v>0</v>
      </c>
      <c r="H771" s="148"/>
      <c r="I771" s="148">
        <f t="shared" si="61"/>
        <v>0</v>
      </c>
      <c r="J771" s="148">
        <f t="shared" si="62"/>
        <v>0</v>
      </c>
      <c r="K771" s="171"/>
    </row>
    <row r="772" spans="1:11" s="20" customFormat="1">
      <c r="A772" s="18"/>
      <c r="B772" s="33"/>
      <c r="C772" s="176" t="s">
        <v>532</v>
      </c>
      <c r="D772" s="367">
        <v>94</v>
      </c>
      <c r="E772" s="139" t="s">
        <v>462</v>
      </c>
      <c r="F772" s="148"/>
      <c r="G772" s="148">
        <f t="shared" si="60"/>
        <v>0</v>
      </c>
      <c r="H772" s="148"/>
      <c r="I772" s="148">
        <f t="shared" si="61"/>
        <v>0</v>
      </c>
      <c r="J772" s="148">
        <f t="shared" si="62"/>
        <v>0</v>
      </c>
      <c r="K772" s="171"/>
    </row>
    <row r="773" spans="1:11" s="20" customFormat="1">
      <c r="A773" s="18"/>
      <c r="B773" s="33" t="s">
        <v>873</v>
      </c>
      <c r="C773" s="180" t="s">
        <v>537</v>
      </c>
      <c r="D773" s="211"/>
      <c r="E773" s="139"/>
      <c r="F773" s="148"/>
      <c r="G773" s="148">
        <f t="shared" si="60"/>
        <v>0</v>
      </c>
      <c r="H773" s="148"/>
      <c r="I773" s="148">
        <f t="shared" si="61"/>
        <v>0</v>
      </c>
      <c r="J773" s="148">
        <f t="shared" si="62"/>
        <v>0</v>
      </c>
      <c r="K773" s="171"/>
    </row>
    <row r="774" spans="1:11" s="20" customFormat="1">
      <c r="A774" s="18"/>
      <c r="B774" s="33"/>
      <c r="C774" s="176" t="s">
        <v>342</v>
      </c>
      <c r="D774" s="367">
        <v>480</v>
      </c>
      <c r="E774" s="139" t="s">
        <v>462</v>
      </c>
      <c r="F774" s="148"/>
      <c r="G774" s="148">
        <f t="shared" si="60"/>
        <v>0</v>
      </c>
      <c r="H774" s="148"/>
      <c r="I774" s="148">
        <f t="shared" si="61"/>
        <v>0</v>
      </c>
      <c r="J774" s="148">
        <f t="shared" si="62"/>
        <v>0</v>
      </c>
      <c r="K774" s="171"/>
    </row>
    <row r="775" spans="1:11" s="20" customFormat="1">
      <c r="A775" s="18"/>
      <c r="B775" s="33"/>
      <c r="C775" s="176" t="s">
        <v>533</v>
      </c>
      <c r="D775" s="367">
        <v>121</v>
      </c>
      <c r="E775" s="139" t="s">
        <v>462</v>
      </c>
      <c r="F775" s="148"/>
      <c r="G775" s="148">
        <f t="shared" si="60"/>
        <v>0</v>
      </c>
      <c r="H775" s="148"/>
      <c r="I775" s="148">
        <f t="shared" si="61"/>
        <v>0</v>
      </c>
      <c r="J775" s="148">
        <f t="shared" si="62"/>
        <v>0</v>
      </c>
      <c r="K775" s="171"/>
    </row>
    <row r="776" spans="1:11" s="20" customFormat="1">
      <c r="A776" s="18"/>
      <c r="B776" s="33"/>
      <c r="C776" s="176" t="s">
        <v>534</v>
      </c>
      <c r="D776" s="367">
        <v>87</v>
      </c>
      <c r="E776" s="139" t="s">
        <v>462</v>
      </c>
      <c r="F776" s="148"/>
      <c r="G776" s="148">
        <f t="shared" si="60"/>
        <v>0</v>
      </c>
      <c r="H776" s="148"/>
      <c r="I776" s="148">
        <f t="shared" si="61"/>
        <v>0</v>
      </c>
      <c r="J776" s="148">
        <f t="shared" si="62"/>
        <v>0</v>
      </c>
      <c r="K776" s="171"/>
    </row>
    <row r="777" spans="1:11" s="20" customFormat="1" ht="20.100000000000001" customHeight="1">
      <c r="A777" s="18"/>
      <c r="B777" s="41" t="s">
        <v>874</v>
      </c>
      <c r="C777" s="180" t="s">
        <v>850</v>
      </c>
      <c r="D777" s="169"/>
      <c r="E777" s="139"/>
      <c r="F777" s="148"/>
      <c r="G777" s="148">
        <f t="shared" si="60"/>
        <v>0</v>
      </c>
      <c r="H777" s="148"/>
      <c r="I777" s="148">
        <f t="shared" si="61"/>
        <v>0</v>
      </c>
      <c r="J777" s="148">
        <f t="shared" si="62"/>
        <v>0</v>
      </c>
      <c r="K777" s="171"/>
    </row>
    <row r="778" spans="1:11" s="20" customFormat="1" ht="21" customHeight="1">
      <c r="A778" s="18"/>
      <c r="B778" s="41" t="s">
        <v>250</v>
      </c>
      <c r="C778" s="176" t="s">
        <v>870</v>
      </c>
      <c r="D778" s="169">
        <v>1</v>
      </c>
      <c r="E778" s="139" t="s">
        <v>14</v>
      </c>
      <c r="F778" s="148"/>
      <c r="G778" s="148">
        <f t="shared" si="60"/>
        <v>0</v>
      </c>
      <c r="H778" s="148"/>
      <c r="I778" s="148">
        <f t="shared" si="61"/>
        <v>0</v>
      </c>
      <c r="J778" s="148">
        <f t="shared" si="62"/>
        <v>0</v>
      </c>
      <c r="K778" s="171"/>
    </row>
    <row r="779" spans="1:11" s="45" customFormat="1" ht="18" customHeight="1">
      <c r="A779" s="48"/>
      <c r="B779" s="33" t="s">
        <v>250</v>
      </c>
      <c r="C779" s="210" t="s">
        <v>871</v>
      </c>
      <c r="D779" s="211">
        <v>1</v>
      </c>
      <c r="E779" s="172" t="s">
        <v>14</v>
      </c>
      <c r="F779" s="148"/>
      <c r="G779" s="148">
        <f t="shared" si="60"/>
        <v>0</v>
      </c>
      <c r="H779" s="148"/>
      <c r="I779" s="148">
        <f t="shared" si="61"/>
        <v>0</v>
      </c>
      <c r="J779" s="148">
        <f t="shared" si="62"/>
        <v>0</v>
      </c>
      <c r="K779" s="171"/>
    </row>
    <row r="780" spans="1:11" s="20" customFormat="1">
      <c r="A780" s="18"/>
      <c r="B780" s="41"/>
      <c r="C780" s="176"/>
      <c r="D780" s="233"/>
      <c r="E780" s="234"/>
      <c r="F780" s="229"/>
      <c r="G780" s="229"/>
      <c r="H780" s="235"/>
      <c r="I780" s="229"/>
      <c r="J780" s="139"/>
      <c r="K780" s="171"/>
    </row>
    <row r="781" spans="1:11" s="278" customFormat="1">
      <c r="A781" s="51"/>
      <c r="B781" s="15">
        <v>6.5</v>
      </c>
      <c r="C781" s="180" t="s">
        <v>615</v>
      </c>
      <c r="D781" s="211"/>
      <c r="E781" s="139"/>
      <c r="F781" s="170"/>
      <c r="G781" s="170"/>
      <c r="H781" s="170"/>
      <c r="I781" s="170"/>
      <c r="J781" s="170"/>
      <c r="K781" s="171"/>
    </row>
    <row r="782" spans="1:11" s="20" customFormat="1">
      <c r="A782" s="51"/>
      <c r="B782" s="15" t="s">
        <v>876</v>
      </c>
      <c r="C782" s="180" t="s">
        <v>875</v>
      </c>
      <c r="D782" s="211"/>
      <c r="E782" s="139"/>
      <c r="F782" s="170"/>
      <c r="G782" s="170"/>
      <c r="H782" s="170"/>
      <c r="I782" s="170"/>
      <c r="J782" s="170"/>
      <c r="K782" s="171"/>
    </row>
    <row r="783" spans="1:11" s="20" customFormat="1">
      <c r="A783" s="18"/>
      <c r="B783" s="33" t="s">
        <v>250</v>
      </c>
      <c r="C783" s="210" t="s">
        <v>616</v>
      </c>
      <c r="D783" s="211">
        <v>1</v>
      </c>
      <c r="E783" s="139" t="s">
        <v>538</v>
      </c>
      <c r="F783" s="148"/>
      <c r="G783" s="148">
        <f>D783*F783</f>
        <v>0</v>
      </c>
      <c r="H783" s="148"/>
      <c r="I783" s="148">
        <f>H783*D783</f>
        <v>0</v>
      </c>
      <c r="J783" s="148">
        <f>I783+G783</f>
        <v>0</v>
      </c>
      <c r="K783" s="171"/>
    </row>
    <row r="784" spans="1:11" s="20" customFormat="1">
      <c r="A784" s="18"/>
      <c r="B784" s="33" t="s">
        <v>250</v>
      </c>
      <c r="C784" s="210" t="s">
        <v>617</v>
      </c>
      <c r="D784" s="211">
        <v>1</v>
      </c>
      <c r="E784" s="139" t="s">
        <v>294</v>
      </c>
      <c r="F784" s="148"/>
      <c r="G784" s="148">
        <f>D784*F784</f>
        <v>0</v>
      </c>
      <c r="H784" s="148"/>
      <c r="I784" s="148">
        <f>H784*D784</f>
        <v>0</v>
      </c>
      <c r="J784" s="148">
        <f>I784+G784</f>
        <v>0</v>
      </c>
      <c r="K784" s="171"/>
    </row>
    <row r="785" spans="1:11" s="20" customFormat="1">
      <c r="A785" s="18"/>
      <c r="B785" s="33" t="s">
        <v>250</v>
      </c>
      <c r="C785" s="176" t="s">
        <v>618</v>
      </c>
      <c r="D785" s="211"/>
      <c r="E785" s="139"/>
      <c r="F785" s="170"/>
      <c r="G785" s="170"/>
      <c r="H785" s="244"/>
      <c r="I785" s="170"/>
      <c r="J785" s="170"/>
      <c r="K785" s="171"/>
    </row>
    <row r="786" spans="1:11" s="20" customFormat="1">
      <c r="A786" s="18"/>
      <c r="B786" s="33" t="s">
        <v>250</v>
      </c>
      <c r="C786" s="176" t="s">
        <v>619</v>
      </c>
      <c r="D786" s="211"/>
      <c r="E786" s="139"/>
      <c r="F786" s="170"/>
      <c r="G786" s="170"/>
      <c r="H786" s="244"/>
      <c r="I786" s="170"/>
      <c r="J786" s="170"/>
      <c r="K786" s="171"/>
    </row>
    <row r="787" spans="1:11" s="20" customFormat="1">
      <c r="A787" s="18"/>
      <c r="B787" s="33" t="s">
        <v>250</v>
      </c>
      <c r="C787" s="176" t="s">
        <v>620</v>
      </c>
      <c r="D787" s="211"/>
      <c r="E787" s="139"/>
      <c r="F787" s="170"/>
      <c r="G787" s="170"/>
      <c r="H787" s="244"/>
      <c r="I787" s="170"/>
      <c r="J787" s="170"/>
      <c r="K787" s="171"/>
    </row>
    <row r="788" spans="1:11" s="20" customFormat="1">
      <c r="A788" s="18"/>
      <c r="B788" s="33" t="s">
        <v>877</v>
      </c>
      <c r="C788" s="180" t="s">
        <v>377</v>
      </c>
      <c r="D788" s="211"/>
      <c r="E788" s="139"/>
      <c r="F788" s="170"/>
      <c r="G788" s="170"/>
      <c r="H788" s="170"/>
      <c r="I788" s="170"/>
      <c r="J788" s="170"/>
      <c r="K788" s="171"/>
    </row>
    <row r="789" spans="1:11" s="20" customFormat="1" ht="20.100000000000001" customHeight="1">
      <c r="A789" s="18"/>
      <c r="B789" s="41" t="s">
        <v>250</v>
      </c>
      <c r="C789" s="176" t="s">
        <v>777</v>
      </c>
      <c r="D789" s="169">
        <v>320</v>
      </c>
      <c r="E789" s="139" t="s">
        <v>462</v>
      </c>
      <c r="F789" s="148"/>
      <c r="G789" s="148">
        <f t="shared" ref="G789:G809" si="63">D789*F789</f>
        <v>0</v>
      </c>
      <c r="H789" s="148"/>
      <c r="I789" s="148">
        <f t="shared" ref="I789:I809" si="64">H789*D789</f>
        <v>0</v>
      </c>
      <c r="J789" s="148">
        <f t="shared" ref="J789:J809" si="65">I789+G789</f>
        <v>0</v>
      </c>
      <c r="K789" s="171"/>
    </row>
    <row r="790" spans="1:11" s="20" customFormat="1" ht="20.100000000000001" customHeight="1">
      <c r="A790" s="18"/>
      <c r="B790" s="41" t="s">
        <v>250</v>
      </c>
      <c r="C790" s="176" t="s">
        <v>886</v>
      </c>
      <c r="D790" s="367">
        <v>500</v>
      </c>
      <c r="E790" s="139" t="s">
        <v>462</v>
      </c>
      <c r="F790" s="148"/>
      <c r="G790" s="148">
        <f t="shared" si="63"/>
        <v>0</v>
      </c>
      <c r="H790" s="148"/>
      <c r="I790" s="148">
        <f t="shared" si="64"/>
        <v>0</v>
      </c>
      <c r="J790" s="148">
        <f t="shared" si="65"/>
        <v>0</v>
      </c>
      <c r="K790" s="171"/>
    </row>
    <row r="791" spans="1:11" s="20" customFormat="1" ht="20.100000000000001" customHeight="1">
      <c r="A791" s="18"/>
      <c r="B791" s="41" t="s">
        <v>250</v>
      </c>
      <c r="C791" s="176" t="s">
        <v>381</v>
      </c>
      <c r="D791" s="169">
        <v>105</v>
      </c>
      <c r="E791" s="139" t="s">
        <v>462</v>
      </c>
      <c r="F791" s="148"/>
      <c r="G791" s="148">
        <f t="shared" si="63"/>
        <v>0</v>
      </c>
      <c r="H791" s="148"/>
      <c r="I791" s="148">
        <f t="shared" si="64"/>
        <v>0</v>
      </c>
      <c r="J791" s="148">
        <f t="shared" si="65"/>
        <v>0</v>
      </c>
      <c r="K791" s="171"/>
    </row>
    <row r="792" spans="1:11" s="20" customFormat="1" ht="20.100000000000001" customHeight="1">
      <c r="A792" s="18"/>
      <c r="B792" s="41" t="s">
        <v>250</v>
      </c>
      <c r="C792" s="176" t="s">
        <v>383</v>
      </c>
      <c r="D792" s="367">
        <v>6800</v>
      </c>
      <c r="E792" s="139" t="s">
        <v>462</v>
      </c>
      <c r="F792" s="148"/>
      <c r="G792" s="148">
        <f t="shared" si="63"/>
        <v>0</v>
      </c>
      <c r="H792" s="148"/>
      <c r="I792" s="148">
        <f t="shared" si="64"/>
        <v>0</v>
      </c>
      <c r="J792" s="148">
        <f t="shared" si="65"/>
        <v>0</v>
      </c>
      <c r="K792" s="171"/>
    </row>
    <row r="793" spans="1:11" s="20" customFormat="1" ht="20.100000000000001" customHeight="1">
      <c r="A793" s="18"/>
      <c r="B793" s="41" t="s">
        <v>250</v>
      </c>
      <c r="C793" s="176" t="s">
        <v>885</v>
      </c>
      <c r="D793" s="367">
        <v>1077</v>
      </c>
      <c r="E793" s="139" t="s">
        <v>462</v>
      </c>
      <c r="F793" s="148"/>
      <c r="G793" s="148">
        <f t="shared" si="63"/>
        <v>0</v>
      </c>
      <c r="H793" s="148"/>
      <c r="I793" s="148">
        <f t="shared" si="64"/>
        <v>0</v>
      </c>
      <c r="J793" s="148">
        <f t="shared" si="65"/>
        <v>0</v>
      </c>
      <c r="K793" s="171"/>
    </row>
    <row r="794" spans="1:11" s="128" customFormat="1">
      <c r="A794" s="139"/>
      <c r="B794" s="177" t="s">
        <v>250</v>
      </c>
      <c r="C794" s="176" t="s">
        <v>894</v>
      </c>
      <c r="D794" s="367">
        <v>910</v>
      </c>
      <c r="E794" s="139" t="s">
        <v>462</v>
      </c>
      <c r="F794" s="148"/>
      <c r="G794" s="148">
        <f t="shared" si="63"/>
        <v>0</v>
      </c>
      <c r="H794" s="148"/>
      <c r="I794" s="148">
        <f t="shared" si="64"/>
        <v>0</v>
      </c>
      <c r="J794" s="148">
        <f t="shared" si="65"/>
        <v>0</v>
      </c>
      <c r="K794" s="171"/>
    </row>
    <row r="795" spans="1:11" s="128" customFormat="1" ht="20.100000000000001" customHeight="1">
      <c r="A795" s="139"/>
      <c r="B795" s="172"/>
      <c r="C795" s="180" t="s">
        <v>850</v>
      </c>
      <c r="D795" s="169"/>
      <c r="E795" s="139"/>
      <c r="F795" s="148"/>
      <c r="G795" s="148">
        <f t="shared" si="63"/>
        <v>0</v>
      </c>
      <c r="H795" s="148"/>
      <c r="I795" s="148">
        <f t="shared" si="64"/>
        <v>0</v>
      </c>
      <c r="J795" s="148">
        <f t="shared" si="65"/>
        <v>0</v>
      </c>
      <c r="K795" s="171"/>
    </row>
    <row r="796" spans="1:11" s="128" customFormat="1" ht="21" customHeight="1">
      <c r="A796" s="139"/>
      <c r="B796" s="172" t="s">
        <v>250</v>
      </c>
      <c r="C796" s="176" t="s">
        <v>578</v>
      </c>
      <c r="D796" s="169">
        <v>1</v>
      </c>
      <c r="E796" s="139" t="s">
        <v>14</v>
      </c>
      <c r="F796" s="148"/>
      <c r="G796" s="148">
        <f t="shared" si="63"/>
        <v>0</v>
      </c>
      <c r="H796" s="148"/>
      <c r="I796" s="148">
        <f t="shared" si="64"/>
        <v>0</v>
      </c>
      <c r="J796" s="148">
        <f t="shared" si="65"/>
        <v>0</v>
      </c>
      <c r="K796" s="171"/>
    </row>
    <row r="797" spans="1:11" s="128" customFormat="1">
      <c r="A797" s="139"/>
      <c r="B797" s="177" t="s">
        <v>878</v>
      </c>
      <c r="C797" s="180" t="s">
        <v>539</v>
      </c>
      <c r="D797" s="211"/>
      <c r="E797" s="139"/>
      <c r="F797" s="148"/>
      <c r="G797" s="148">
        <f t="shared" si="63"/>
        <v>0</v>
      </c>
      <c r="H797" s="148"/>
      <c r="I797" s="148">
        <f t="shared" si="64"/>
        <v>0</v>
      </c>
      <c r="J797" s="148">
        <f t="shared" si="65"/>
        <v>0</v>
      </c>
      <c r="K797" s="171"/>
    </row>
    <row r="798" spans="1:11" s="20" customFormat="1">
      <c r="A798" s="18"/>
      <c r="B798" s="33" t="s">
        <v>250</v>
      </c>
      <c r="C798" s="176" t="s">
        <v>374</v>
      </c>
      <c r="D798" s="367">
        <v>860</v>
      </c>
      <c r="E798" s="139" t="s">
        <v>462</v>
      </c>
      <c r="F798" s="148"/>
      <c r="G798" s="148">
        <f t="shared" si="63"/>
        <v>0</v>
      </c>
      <c r="H798" s="148"/>
      <c r="I798" s="148">
        <f t="shared" si="64"/>
        <v>0</v>
      </c>
      <c r="J798" s="148">
        <f t="shared" si="65"/>
        <v>0</v>
      </c>
      <c r="K798" s="171"/>
    </row>
    <row r="799" spans="1:11" s="20" customFormat="1">
      <c r="A799" s="18"/>
      <c r="B799" s="33" t="s">
        <v>250</v>
      </c>
      <c r="C799" s="176" t="s">
        <v>373</v>
      </c>
      <c r="D799" s="367">
        <v>600</v>
      </c>
      <c r="E799" s="139" t="s">
        <v>462</v>
      </c>
      <c r="F799" s="148"/>
      <c r="G799" s="148">
        <f t="shared" si="63"/>
        <v>0</v>
      </c>
      <c r="H799" s="148"/>
      <c r="I799" s="148">
        <f t="shared" si="64"/>
        <v>0</v>
      </c>
      <c r="J799" s="148">
        <f t="shared" si="65"/>
        <v>0</v>
      </c>
      <c r="K799" s="171"/>
    </row>
    <row r="800" spans="1:11" s="20" customFormat="1">
      <c r="A800" s="18"/>
      <c r="B800" s="33" t="s">
        <v>250</v>
      </c>
      <c r="C800" s="176" t="s">
        <v>887</v>
      </c>
      <c r="D800" s="367">
        <v>30</v>
      </c>
      <c r="E800" s="139" t="s">
        <v>462</v>
      </c>
      <c r="F800" s="148"/>
      <c r="G800" s="148">
        <f t="shared" si="63"/>
        <v>0</v>
      </c>
      <c r="H800" s="148"/>
      <c r="I800" s="148">
        <f t="shared" si="64"/>
        <v>0</v>
      </c>
      <c r="J800" s="148">
        <f t="shared" si="65"/>
        <v>0</v>
      </c>
      <c r="K800" s="171"/>
    </row>
    <row r="801" spans="1:11" s="20" customFormat="1">
      <c r="A801" s="18"/>
      <c r="B801" s="33" t="s">
        <v>250</v>
      </c>
      <c r="C801" s="176" t="s">
        <v>888</v>
      </c>
      <c r="D801" s="367">
        <v>60</v>
      </c>
      <c r="E801" s="139" t="s">
        <v>462</v>
      </c>
      <c r="F801" s="148"/>
      <c r="G801" s="148">
        <f t="shared" si="63"/>
        <v>0</v>
      </c>
      <c r="H801" s="148"/>
      <c r="I801" s="148">
        <f t="shared" si="64"/>
        <v>0</v>
      </c>
      <c r="J801" s="148">
        <f t="shared" si="65"/>
        <v>0</v>
      </c>
      <c r="K801" s="171"/>
    </row>
    <row r="802" spans="1:11" s="20" customFormat="1">
      <c r="A802" s="18"/>
      <c r="B802" s="33" t="s">
        <v>250</v>
      </c>
      <c r="C802" s="176" t="s">
        <v>889</v>
      </c>
      <c r="D802" s="367">
        <v>30</v>
      </c>
      <c r="E802" s="139" t="s">
        <v>462</v>
      </c>
      <c r="F802" s="148"/>
      <c r="G802" s="148">
        <f t="shared" si="63"/>
        <v>0</v>
      </c>
      <c r="H802" s="148"/>
      <c r="I802" s="148">
        <f t="shared" si="64"/>
        <v>0</v>
      </c>
      <c r="J802" s="148">
        <f t="shared" si="65"/>
        <v>0</v>
      </c>
      <c r="K802" s="171"/>
    </row>
    <row r="803" spans="1:11" s="20" customFormat="1">
      <c r="A803" s="18"/>
      <c r="B803" s="33"/>
      <c r="C803" s="180" t="s">
        <v>540</v>
      </c>
      <c r="D803" s="211"/>
      <c r="E803" s="139"/>
      <c r="F803" s="148"/>
      <c r="G803" s="148">
        <f t="shared" si="63"/>
        <v>0</v>
      </c>
      <c r="H803" s="148"/>
      <c r="I803" s="148">
        <f t="shared" si="64"/>
        <v>0</v>
      </c>
      <c r="J803" s="148">
        <f t="shared" si="65"/>
        <v>0</v>
      </c>
      <c r="K803" s="171"/>
    </row>
    <row r="804" spans="1:11" s="20" customFormat="1">
      <c r="A804" s="18"/>
      <c r="B804" s="33" t="s">
        <v>250</v>
      </c>
      <c r="C804" s="176" t="s">
        <v>529</v>
      </c>
      <c r="D804" s="367">
        <v>31</v>
      </c>
      <c r="E804" s="139" t="s">
        <v>462</v>
      </c>
      <c r="F804" s="148"/>
      <c r="G804" s="148">
        <f t="shared" si="63"/>
        <v>0</v>
      </c>
      <c r="H804" s="148"/>
      <c r="I804" s="148">
        <f t="shared" si="64"/>
        <v>0</v>
      </c>
      <c r="J804" s="148">
        <f t="shared" si="65"/>
        <v>0</v>
      </c>
      <c r="K804" s="171"/>
    </row>
    <row r="805" spans="1:11" s="20" customFormat="1">
      <c r="A805" s="18"/>
      <c r="B805" s="33" t="s">
        <v>250</v>
      </c>
      <c r="C805" s="176" t="s">
        <v>342</v>
      </c>
      <c r="D805" s="367">
        <v>45</v>
      </c>
      <c r="E805" s="139" t="s">
        <v>462</v>
      </c>
      <c r="F805" s="148"/>
      <c r="G805" s="148">
        <f t="shared" si="63"/>
        <v>0</v>
      </c>
      <c r="H805" s="148"/>
      <c r="I805" s="148">
        <f t="shared" si="64"/>
        <v>0</v>
      </c>
      <c r="J805" s="148">
        <f t="shared" si="65"/>
        <v>0</v>
      </c>
      <c r="K805" s="171"/>
    </row>
    <row r="806" spans="1:11" s="128" customFormat="1" ht="20.100000000000001" customHeight="1">
      <c r="A806" s="139"/>
      <c r="B806" s="172" t="s">
        <v>879</v>
      </c>
      <c r="C806" s="180" t="s">
        <v>850</v>
      </c>
      <c r="D806" s="169"/>
      <c r="E806" s="139"/>
      <c r="F806" s="148"/>
      <c r="G806" s="148">
        <f t="shared" si="63"/>
        <v>0</v>
      </c>
      <c r="H806" s="148"/>
      <c r="I806" s="148">
        <f t="shared" si="64"/>
        <v>0</v>
      </c>
      <c r="J806" s="148">
        <f t="shared" si="65"/>
        <v>0</v>
      </c>
      <c r="K806" s="171"/>
    </row>
    <row r="807" spans="1:11" s="128" customFormat="1" ht="21" customHeight="1">
      <c r="A807" s="139"/>
      <c r="B807" s="172" t="s">
        <v>250</v>
      </c>
      <c r="C807" s="176" t="s">
        <v>578</v>
      </c>
      <c r="D807" s="169">
        <v>1</v>
      </c>
      <c r="E807" s="139" t="s">
        <v>14</v>
      </c>
      <c r="F807" s="148"/>
      <c r="G807" s="148">
        <f t="shared" si="63"/>
        <v>0</v>
      </c>
      <c r="H807" s="148"/>
      <c r="I807" s="148">
        <f t="shared" si="64"/>
        <v>0</v>
      </c>
      <c r="J807" s="148">
        <f t="shared" si="65"/>
        <v>0</v>
      </c>
      <c r="K807" s="171"/>
    </row>
    <row r="808" spans="1:11" s="128" customFormat="1" ht="21" customHeight="1">
      <c r="A808" s="139"/>
      <c r="B808" s="172" t="s">
        <v>250</v>
      </c>
      <c r="C808" s="176" t="s">
        <v>870</v>
      </c>
      <c r="D808" s="169">
        <v>1</v>
      </c>
      <c r="E808" s="139" t="s">
        <v>14</v>
      </c>
      <c r="F808" s="148"/>
      <c r="G808" s="148">
        <f t="shared" si="63"/>
        <v>0</v>
      </c>
      <c r="H808" s="148"/>
      <c r="I808" s="148">
        <f t="shared" si="64"/>
        <v>0</v>
      </c>
      <c r="J808" s="148">
        <f t="shared" si="65"/>
        <v>0</v>
      </c>
      <c r="K808" s="171"/>
    </row>
    <row r="809" spans="1:11" s="200" customFormat="1" ht="18" customHeight="1">
      <c r="A809" s="209"/>
      <c r="B809" s="177" t="s">
        <v>250</v>
      </c>
      <c r="C809" s="210" t="s">
        <v>871</v>
      </c>
      <c r="D809" s="211">
        <v>1</v>
      </c>
      <c r="E809" s="172" t="s">
        <v>14</v>
      </c>
      <c r="F809" s="148"/>
      <c r="G809" s="148">
        <f t="shared" si="63"/>
        <v>0</v>
      </c>
      <c r="H809" s="148"/>
      <c r="I809" s="148">
        <f t="shared" si="64"/>
        <v>0</v>
      </c>
      <c r="J809" s="148">
        <f t="shared" si="65"/>
        <v>0</v>
      </c>
      <c r="K809" s="171"/>
    </row>
    <row r="810" spans="1:11" s="20" customFormat="1">
      <c r="A810" s="44"/>
      <c r="B810" s="69"/>
      <c r="C810" s="190"/>
      <c r="D810" s="369"/>
      <c r="E810" s="370"/>
      <c r="F810" s="371"/>
      <c r="G810" s="371"/>
      <c r="H810" s="372"/>
      <c r="I810" s="371"/>
      <c r="J810" s="371"/>
      <c r="K810" s="305"/>
    </row>
    <row r="811" spans="1:11" s="279" customFormat="1" ht="24" thickBot="1">
      <c r="A811" s="554" t="s">
        <v>464</v>
      </c>
      <c r="B811" s="555"/>
      <c r="C811" s="555"/>
      <c r="D811" s="555"/>
      <c r="E811" s="556"/>
      <c r="F811" s="434"/>
      <c r="G811" s="434">
        <f>SUM(G692:G810)</f>
        <v>0</v>
      </c>
      <c r="H811" s="434"/>
      <c r="I811" s="434">
        <f t="shared" ref="I811:J811" si="66">SUM(I692:I810)</f>
        <v>0</v>
      </c>
      <c r="J811" s="434">
        <f t="shared" si="66"/>
        <v>0</v>
      </c>
      <c r="K811" s="434"/>
    </row>
    <row r="812" spans="1:11" s="280" customFormat="1" ht="23.25" customHeight="1" thickTop="1">
      <c r="A812" s="435">
        <v>7</v>
      </c>
      <c r="B812" s="563" t="s">
        <v>246</v>
      </c>
      <c r="C812" s="564"/>
      <c r="D812" s="237"/>
      <c r="E812" s="238"/>
      <c r="F812" s="239"/>
      <c r="G812" s="239"/>
      <c r="H812" s="239"/>
      <c r="I812" s="239"/>
      <c r="J812" s="199"/>
      <c r="K812" s="306"/>
    </row>
    <row r="813" spans="1:11" s="278" customFormat="1" ht="23.25" customHeight="1">
      <c r="A813" s="18"/>
      <c r="B813" s="15">
        <v>7.1</v>
      </c>
      <c r="C813" s="203" t="s">
        <v>340</v>
      </c>
      <c r="D813" s="213"/>
      <c r="E813" s="373"/>
      <c r="F813" s="373"/>
      <c r="G813" s="373"/>
      <c r="H813" s="373"/>
      <c r="I813" s="373"/>
      <c r="J813" s="170"/>
      <c r="K813" s="171"/>
    </row>
    <row r="814" spans="1:11" s="20" customFormat="1" ht="24.6" customHeight="1">
      <c r="A814" s="18"/>
      <c r="B814" s="41" t="s">
        <v>880</v>
      </c>
      <c r="C814" s="203" t="s">
        <v>341</v>
      </c>
      <c r="D814" s="213"/>
      <c r="E814" s="373"/>
      <c r="F814" s="373"/>
      <c r="G814" s="373"/>
      <c r="H814" s="373"/>
      <c r="I814" s="373"/>
      <c r="J814" s="170"/>
      <c r="K814" s="171"/>
    </row>
    <row r="815" spans="1:11" s="128" customFormat="1" ht="23.25" customHeight="1">
      <c r="A815" s="139"/>
      <c r="B815" s="177" t="s">
        <v>250</v>
      </c>
      <c r="C815" s="374" t="s">
        <v>900</v>
      </c>
      <c r="D815" s="211">
        <v>29</v>
      </c>
      <c r="E815" s="234" t="s">
        <v>462</v>
      </c>
      <c r="F815" s="148"/>
      <c r="G815" s="148">
        <f t="shared" ref="G815:G833" si="67">D815*F815</f>
        <v>0</v>
      </c>
      <c r="H815" s="148"/>
      <c r="I815" s="148">
        <f t="shared" ref="I815:I833" si="68">H815*D815</f>
        <v>0</v>
      </c>
      <c r="J815" s="148">
        <f t="shared" ref="J815:J833" si="69">I815+G815</f>
        <v>0</v>
      </c>
      <c r="K815" s="171"/>
    </row>
    <row r="816" spans="1:11" s="128" customFormat="1" ht="23.25" customHeight="1">
      <c r="A816" s="139"/>
      <c r="B816" s="177" t="s">
        <v>250</v>
      </c>
      <c r="C816" s="210" t="s">
        <v>899</v>
      </c>
      <c r="D816" s="211">
        <v>67</v>
      </c>
      <c r="E816" s="234" t="s">
        <v>462</v>
      </c>
      <c r="F816" s="148"/>
      <c r="G816" s="148">
        <f t="shared" si="67"/>
        <v>0</v>
      </c>
      <c r="H816" s="148"/>
      <c r="I816" s="148">
        <f t="shared" si="68"/>
        <v>0</v>
      </c>
      <c r="J816" s="148">
        <f t="shared" si="69"/>
        <v>0</v>
      </c>
      <c r="K816" s="171"/>
    </row>
    <row r="817" spans="1:11" s="128" customFormat="1" ht="23.25" customHeight="1">
      <c r="A817" s="139"/>
      <c r="B817" s="177" t="s">
        <v>250</v>
      </c>
      <c r="C817" s="210" t="s">
        <v>898</v>
      </c>
      <c r="D817" s="211">
        <v>306.02</v>
      </c>
      <c r="E817" s="234" t="s">
        <v>462</v>
      </c>
      <c r="F817" s="148"/>
      <c r="G817" s="148">
        <f t="shared" si="67"/>
        <v>0</v>
      </c>
      <c r="H817" s="148"/>
      <c r="I817" s="148">
        <f t="shared" si="68"/>
        <v>0</v>
      </c>
      <c r="J817" s="148">
        <f t="shared" si="69"/>
        <v>0</v>
      </c>
      <c r="K817" s="171"/>
    </row>
    <row r="818" spans="1:11" s="128" customFormat="1" ht="23.25" customHeight="1">
      <c r="A818" s="139"/>
      <c r="B818" s="177" t="s">
        <v>250</v>
      </c>
      <c r="C818" s="374" t="s">
        <v>897</v>
      </c>
      <c r="D818" s="211">
        <v>109</v>
      </c>
      <c r="E818" s="234" t="s">
        <v>462</v>
      </c>
      <c r="F818" s="148"/>
      <c r="G818" s="148">
        <f t="shared" si="67"/>
        <v>0</v>
      </c>
      <c r="H818" s="148"/>
      <c r="I818" s="148">
        <f t="shared" si="68"/>
        <v>0</v>
      </c>
      <c r="J818" s="148">
        <f t="shared" si="69"/>
        <v>0</v>
      </c>
      <c r="K818" s="171"/>
    </row>
    <row r="819" spans="1:11" s="128" customFormat="1" ht="23.25" customHeight="1">
      <c r="A819" s="139"/>
      <c r="B819" s="177" t="s">
        <v>250</v>
      </c>
      <c r="C819" s="210" t="s">
        <v>613</v>
      </c>
      <c r="D819" s="211">
        <v>8</v>
      </c>
      <c r="E819" s="234" t="s">
        <v>462</v>
      </c>
      <c r="F819" s="148"/>
      <c r="G819" s="148">
        <f t="shared" si="67"/>
        <v>0</v>
      </c>
      <c r="H819" s="148"/>
      <c r="I819" s="148">
        <f t="shared" si="68"/>
        <v>0</v>
      </c>
      <c r="J819" s="148">
        <f t="shared" si="69"/>
        <v>0</v>
      </c>
      <c r="K819" s="171"/>
    </row>
    <row r="820" spans="1:11" s="128" customFormat="1" ht="20.100000000000001" customHeight="1">
      <c r="A820" s="139"/>
      <c r="B820" s="172" t="s">
        <v>881</v>
      </c>
      <c r="C820" s="180" t="s">
        <v>850</v>
      </c>
      <c r="D820" s="169"/>
      <c r="E820" s="139"/>
      <c r="F820" s="148"/>
      <c r="G820" s="148">
        <f t="shared" si="67"/>
        <v>0</v>
      </c>
      <c r="H820" s="148"/>
      <c r="I820" s="148">
        <f t="shared" si="68"/>
        <v>0</v>
      </c>
      <c r="J820" s="148">
        <f t="shared" si="69"/>
        <v>0</v>
      </c>
      <c r="K820" s="171"/>
    </row>
    <row r="821" spans="1:11" s="128" customFormat="1" ht="21" customHeight="1">
      <c r="A821" s="139"/>
      <c r="B821" s="172" t="s">
        <v>250</v>
      </c>
      <c r="C821" s="375" t="s">
        <v>901</v>
      </c>
      <c r="D821" s="169">
        <v>1</v>
      </c>
      <c r="E821" s="139" t="s">
        <v>14</v>
      </c>
      <c r="F821" s="148"/>
      <c r="G821" s="148">
        <f t="shared" si="67"/>
        <v>0</v>
      </c>
      <c r="H821" s="148"/>
      <c r="I821" s="148">
        <f t="shared" si="68"/>
        <v>0</v>
      </c>
      <c r="J821" s="148">
        <f t="shared" si="69"/>
        <v>0</v>
      </c>
      <c r="K821" s="171"/>
    </row>
    <row r="822" spans="1:11" s="128" customFormat="1" ht="21" customHeight="1">
      <c r="A822" s="139"/>
      <c r="B822" s="172" t="s">
        <v>250</v>
      </c>
      <c r="C822" s="375" t="s">
        <v>902</v>
      </c>
      <c r="D822" s="169">
        <v>1</v>
      </c>
      <c r="E822" s="139" t="s">
        <v>14</v>
      </c>
      <c r="F822" s="148"/>
      <c r="G822" s="148">
        <f t="shared" si="67"/>
        <v>0</v>
      </c>
      <c r="H822" s="148"/>
      <c r="I822" s="148">
        <f t="shared" si="68"/>
        <v>0</v>
      </c>
      <c r="J822" s="148">
        <f t="shared" si="69"/>
        <v>0</v>
      </c>
      <c r="K822" s="171"/>
    </row>
    <row r="823" spans="1:11" s="200" customFormat="1" ht="18" customHeight="1">
      <c r="A823" s="209"/>
      <c r="B823" s="177" t="s">
        <v>250</v>
      </c>
      <c r="C823" s="210" t="s">
        <v>871</v>
      </c>
      <c r="D823" s="211">
        <v>1</v>
      </c>
      <c r="E823" s="172" t="s">
        <v>14</v>
      </c>
      <c r="F823" s="148"/>
      <c r="G823" s="148">
        <f t="shared" si="67"/>
        <v>0</v>
      </c>
      <c r="H823" s="148"/>
      <c r="I823" s="148">
        <f t="shared" si="68"/>
        <v>0</v>
      </c>
      <c r="J823" s="148">
        <f t="shared" si="69"/>
        <v>0</v>
      </c>
      <c r="K823" s="171"/>
    </row>
    <row r="824" spans="1:11" s="20" customFormat="1" ht="23.25" customHeight="1">
      <c r="A824" s="18"/>
      <c r="B824" s="33"/>
      <c r="C824" s="210"/>
      <c r="D824" s="211"/>
      <c r="E824" s="172"/>
      <c r="F824" s="148"/>
      <c r="G824" s="148">
        <f t="shared" si="67"/>
        <v>0</v>
      </c>
      <c r="H824" s="148"/>
      <c r="I824" s="148">
        <f t="shared" si="68"/>
        <v>0</v>
      </c>
      <c r="J824" s="148">
        <f t="shared" si="69"/>
        <v>0</v>
      </c>
      <c r="K824" s="171"/>
    </row>
    <row r="825" spans="1:11" s="278" customFormat="1" ht="23.25" customHeight="1">
      <c r="A825" s="18"/>
      <c r="B825" s="15">
        <v>7.2</v>
      </c>
      <c r="C825" s="203" t="s">
        <v>332</v>
      </c>
      <c r="D825" s="211"/>
      <c r="E825" s="234"/>
      <c r="F825" s="148"/>
      <c r="G825" s="148">
        <f t="shared" si="67"/>
        <v>0</v>
      </c>
      <c r="H825" s="148"/>
      <c r="I825" s="148">
        <f t="shared" si="68"/>
        <v>0</v>
      </c>
      <c r="J825" s="148">
        <f t="shared" si="69"/>
        <v>0</v>
      </c>
      <c r="K825" s="171"/>
    </row>
    <row r="826" spans="1:11" s="128" customFormat="1" ht="23.25" customHeight="1">
      <c r="A826" s="139"/>
      <c r="B826" s="186" t="s">
        <v>11</v>
      </c>
      <c r="C826" s="210" t="s">
        <v>333</v>
      </c>
      <c r="D826" s="211">
        <v>1</v>
      </c>
      <c r="E826" s="234" t="s">
        <v>13</v>
      </c>
      <c r="F826" s="148"/>
      <c r="G826" s="148">
        <f t="shared" si="67"/>
        <v>0</v>
      </c>
      <c r="H826" s="148"/>
      <c r="I826" s="148">
        <f t="shared" si="68"/>
        <v>0</v>
      </c>
      <c r="J826" s="148">
        <f t="shared" si="69"/>
        <v>0</v>
      </c>
      <c r="K826" s="171"/>
    </row>
    <row r="827" spans="1:11" s="128" customFormat="1" ht="23.25" customHeight="1">
      <c r="A827" s="139"/>
      <c r="B827" s="177" t="s">
        <v>250</v>
      </c>
      <c r="C827" s="210" t="s">
        <v>334</v>
      </c>
      <c r="D827" s="211">
        <v>1</v>
      </c>
      <c r="E827" s="234" t="s">
        <v>13</v>
      </c>
      <c r="F827" s="148"/>
      <c r="G827" s="148">
        <f t="shared" si="67"/>
        <v>0</v>
      </c>
      <c r="H827" s="148"/>
      <c r="I827" s="148">
        <f t="shared" si="68"/>
        <v>0</v>
      </c>
      <c r="J827" s="148">
        <f t="shared" si="69"/>
        <v>0</v>
      </c>
      <c r="K827" s="171"/>
    </row>
    <row r="828" spans="1:11" s="128" customFormat="1" ht="23.25" customHeight="1">
      <c r="A828" s="139"/>
      <c r="B828" s="177" t="s">
        <v>250</v>
      </c>
      <c r="C828" s="210" t="s">
        <v>335</v>
      </c>
      <c r="D828" s="211">
        <v>1</v>
      </c>
      <c r="E828" s="234" t="s">
        <v>13</v>
      </c>
      <c r="F828" s="148"/>
      <c r="G828" s="148">
        <f t="shared" si="67"/>
        <v>0</v>
      </c>
      <c r="H828" s="148"/>
      <c r="I828" s="148">
        <f t="shared" si="68"/>
        <v>0</v>
      </c>
      <c r="J828" s="148">
        <f t="shared" si="69"/>
        <v>0</v>
      </c>
      <c r="K828" s="171"/>
    </row>
    <row r="829" spans="1:11" s="128" customFormat="1" ht="23.25" customHeight="1">
      <c r="A829" s="139"/>
      <c r="B829" s="177" t="s">
        <v>250</v>
      </c>
      <c r="C829" s="210" t="s">
        <v>336</v>
      </c>
      <c r="D829" s="211">
        <v>1</v>
      </c>
      <c r="E829" s="234" t="s">
        <v>13</v>
      </c>
      <c r="F829" s="148"/>
      <c r="G829" s="148">
        <f t="shared" si="67"/>
        <v>0</v>
      </c>
      <c r="H829" s="148"/>
      <c r="I829" s="148">
        <f t="shared" si="68"/>
        <v>0</v>
      </c>
      <c r="J829" s="148">
        <f t="shared" si="69"/>
        <v>0</v>
      </c>
      <c r="K829" s="171"/>
    </row>
    <row r="830" spans="1:11" s="128" customFormat="1" ht="23.25" customHeight="1">
      <c r="A830" s="139"/>
      <c r="B830" s="177" t="s">
        <v>250</v>
      </c>
      <c r="C830" s="210" t="s">
        <v>337</v>
      </c>
      <c r="D830" s="211">
        <v>1</v>
      </c>
      <c r="E830" s="234" t="s">
        <v>13</v>
      </c>
      <c r="F830" s="148"/>
      <c r="G830" s="148">
        <f t="shared" si="67"/>
        <v>0</v>
      </c>
      <c r="H830" s="148"/>
      <c r="I830" s="148">
        <f t="shared" si="68"/>
        <v>0</v>
      </c>
      <c r="J830" s="148">
        <f t="shared" si="69"/>
        <v>0</v>
      </c>
      <c r="K830" s="171"/>
    </row>
    <row r="831" spans="1:11" s="128" customFormat="1" ht="23.25" customHeight="1">
      <c r="A831" s="139"/>
      <c r="B831" s="177" t="s">
        <v>250</v>
      </c>
      <c r="C831" s="210" t="s">
        <v>338</v>
      </c>
      <c r="D831" s="211">
        <v>1</v>
      </c>
      <c r="E831" s="234" t="s">
        <v>13</v>
      </c>
      <c r="F831" s="148"/>
      <c r="G831" s="148">
        <f t="shared" si="67"/>
        <v>0</v>
      </c>
      <c r="H831" s="148"/>
      <c r="I831" s="148">
        <f t="shared" si="68"/>
        <v>0</v>
      </c>
      <c r="J831" s="148">
        <f t="shared" si="69"/>
        <v>0</v>
      </c>
      <c r="K831" s="171"/>
    </row>
    <row r="832" spans="1:11" s="128" customFormat="1" ht="23.25" customHeight="1">
      <c r="A832" s="139"/>
      <c r="B832" s="177" t="s">
        <v>250</v>
      </c>
      <c r="C832" s="210" t="s">
        <v>339</v>
      </c>
      <c r="D832" s="211">
        <v>4</v>
      </c>
      <c r="E832" s="234" t="s">
        <v>13</v>
      </c>
      <c r="F832" s="148"/>
      <c r="G832" s="148">
        <f t="shared" si="67"/>
        <v>0</v>
      </c>
      <c r="H832" s="148"/>
      <c r="I832" s="148">
        <f t="shared" si="68"/>
        <v>0</v>
      </c>
      <c r="J832" s="148">
        <f t="shared" si="69"/>
        <v>0</v>
      </c>
      <c r="K832" s="171"/>
    </row>
    <row r="833" spans="1:11" s="128" customFormat="1" ht="23.25" customHeight="1">
      <c r="A833" s="139"/>
      <c r="B833" s="177" t="s">
        <v>250</v>
      </c>
      <c r="C833" s="210" t="s">
        <v>753</v>
      </c>
      <c r="D833" s="211">
        <v>23</v>
      </c>
      <c r="E833" s="234" t="s">
        <v>13</v>
      </c>
      <c r="F833" s="148"/>
      <c r="G833" s="148">
        <f t="shared" si="67"/>
        <v>0</v>
      </c>
      <c r="H833" s="148"/>
      <c r="I833" s="148">
        <f t="shared" si="68"/>
        <v>0</v>
      </c>
      <c r="J833" s="148">
        <f t="shared" si="69"/>
        <v>0</v>
      </c>
      <c r="K833" s="171"/>
    </row>
    <row r="834" spans="1:11" s="20" customFormat="1" ht="23.25" customHeight="1">
      <c r="A834" s="18"/>
      <c r="B834" s="15"/>
      <c r="C834" s="210"/>
      <c r="D834" s="211"/>
      <c r="E834" s="234"/>
      <c r="F834" s="241"/>
      <c r="G834" s="170"/>
      <c r="H834" s="240"/>
      <c r="I834" s="170"/>
      <c r="J834" s="170"/>
      <c r="K834" s="171"/>
    </row>
    <row r="835" spans="1:11" s="278" customFormat="1" ht="23.25" customHeight="1" thickBot="1">
      <c r="A835" s="554" t="s">
        <v>465</v>
      </c>
      <c r="B835" s="555"/>
      <c r="C835" s="555"/>
      <c r="D835" s="555"/>
      <c r="E835" s="556"/>
      <c r="F835" s="422"/>
      <c r="G835" s="423">
        <f>SUM(G813:G833)</f>
        <v>0</v>
      </c>
      <c r="H835" s="423"/>
      <c r="I835" s="423">
        <f>SUM(I813:I833)</f>
        <v>0</v>
      </c>
      <c r="J835" s="423">
        <f>SUM(J813:J833)</f>
        <v>0</v>
      </c>
      <c r="K835" s="436"/>
    </row>
    <row r="836" spans="1:11" s="30" customFormat="1" ht="24" customHeight="1" thickTop="1" thickBot="1">
      <c r="A836" s="39"/>
      <c r="B836" s="52"/>
      <c r="C836" s="376" t="s">
        <v>516</v>
      </c>
      <c r="D836" s="377"/>
      <c r="E836" s="378"/>
      <c r="F836" s="378"/>
      <c r="G836" s="379">
        <f>SUM(G835,G811,G690,G606,G357,G144,G77)</f>
        <v>0</v>
      </c>
      <c r="H836" s="379"/>
      <c r="I836" s="379">
        <f>SUM(I835,I811,I690,I606,I357,I144,I77)</f>
        <v>0</v>
      </c>
      <c r="J836" s="379">
        <f>SUM(J835,J811,J690,J606,J357,J144,J77)</f>
        <v>0</v>
      </c>
      <c r="K836" s="378"/>
    </row>
    <row r="837" spans="1:11" ht="16.5" customHeight="1" thickTop="1">
      <c r="A837" s="557" t="s">
        <v>39</v>
      </c>
      <c r="B837" s="558"/>
      <c r="C837" s="558"/>
      <c r="D837" s="558"/>
      <c r="E837" s="558"/>
      <c r="F837" s="558"/>
      <c r="G837" s="558"/>
      <c r="H837" s="558"/>
      <c r="I837" s="558"/>
      <c r="J837" s="558"/>
      <c r="K837" s="559"/>
    </row>
    <row r="838" spans="1:11" ht="16.5" customHeight="1">
      <c r="A838" s="560"/>
      <c r="B838" s="561"/>
      <c r="C838" s="561"/>
      <c r="D838" s="561"/>
      <c r="E838" s="561"/>
      <c r="F838" s="561"/>
      <c r="G838" s="561"/>
      <c r="H838" s="561"/>
      <c r="I838" s="561"/>
      <c r="J838" s="561"/>
      <c r="K838" s="562"/>
    </row>
    <row r="839" spans="1:11" s="24" customFormat="1" ht="13.5" customHeight="1">
      <c r="B839" s="25"/>
      <c r="C839" s="122"/>
      <c r="D839" s="380"/>
      <c r="E839" s="122"/>
      <c r="F839" s="122"/>
      <c r="G839" s="122"/>
      <c r="H839" s="122"/>
      <c r="I839" s="122"/>
      <c r="J839" s="122"/>
      <c r="K839" s="123"/>
    </row>
    <row r="840" spans="1:11" s="24" customFormat="1" ht="22.5" customHeight="1">
      <c r="A840" s="53"/>
      <c r="B840" s="53"/>
      <c r="C840" s="381" t="s">
        <v>487</v>
      </c>
      <c r="D840" s="382"/>
      <c r="E840" s="383"/>
      <c r="F840" s="384"/>
      <c r="G840" s="385"/>
      <c r="H840" s="385"/>
      <c r="I840" s="385"/>
      <c r="J840" s="385"/>
      <c r="K840" s="386"/>
    </row>
    <row r="841" spans="1:11" s="24" customFormat="1" ht="30" customHeight="1">
      <c r="A841" s="54"/>
      <c r="B841" s="54"/>
      <c r="C841" s="387"/>
      <c r="D841" s="388" t="s">
        <v>543</v>
      </c>
      <c r="E841" s="122"/>
      <c r="F841" s="388"/>
      <c r="G841" s="388"/>
      <c r="H841" s="388"/>
      <c r="I841" s="385"/>
      <c r="J841" s="385"/>
      <c r="K841" s="386"/>
    </row>
    <row r="842" spans="1:11" s="24" customFormat="1" ht="30" customHeight="1">
      <c r="B842" s="527" t="s">
        <v>546</v>
      </c>
      <c r="C842" s="527"/>
      <c r="D842" s="547" t="s">
        <v>828</v>
      </c>
      <c r="E842" s="547"/>
      <c r="F842" s="547"/>
      <c r="G842" s="389"/>
      <c r="H842" s="548" t="s">
        <v>546</v>
      </c>
      <c r="I842" s="548"/>
      <c r="J842" s="548"/>
      <c r="K842" s="409"/>
    </row>
    <row r="843" spans="1:11" s="24" customFormat="1" ht="30" customHeight="1">
      <c r="B843" s="519" t="s">
        <v>827</v>
      </c>
      <c r="C843" s="519"/>
      <c r="D843" s="519"/>
      <c r="E843" s="390"/>
      <c r="F843" s="390"/>
      <c r="G843" s="390"/>
      <c r="H843" s="549" t="s">
        <v>638</v>
      </c>
      <c r="I843" s="549"/>
      <c r="J843" s="549"/>
      <c r="K843" s="389"/>
    </row>
    <row r="844" spans="1:11" s="24" customFormat="1" ht="30" customHeight="1">
      <c r="A844" s="418"/>
      <c r="B844" s="405"/>
      <c r="C844" s="408"/>
      <c r="D844" s="391"/>
      <c r="E844" s="390"/>
      <c r="F844" s="390"/>
      <c r="G844" s="390"/>
      <c r="H844" s="392"/>
      <c r="I844" s="392"/>
      <c r="J844" s="392"/>
      <c r="K844" s="392"/>
    </row>
    <row r="845" spans="1:11" ht="30" customHeight="1">
      <c r="A845" s="28"/>
      <c r="B845" s="406" t="s">
        <v>546</v>
      </c>
      <c r="C845" s="407" t="s">
        <v>830</v>
      </c>
      <c r="D845" s="409"/>
      <c r="E845" s="390"/>
      <c r="F845" s="390"/>
      <c r="G845" s="390"/>
      <c r="H845" s="550" t="s">
        <v>829</v>
      </c>
      <c r="I845" s="550"/>
      <c r="J845" s="550"/>
      <c r="K845" s="550"/>
    </row>
    <row r="846" spans="1:11" ht="30" customHeight="1">
      <c r="A846" s="410" t="s">
        <v>549</v>
      </c>
      <c r="B846" s="543" t="s">
        <v>826</v>
      </c>
      <c r="C846" s="543"/>
      <c r="D846" s="543"/>
      <c r="E846" s="390"/>
      <c r="F846" s="390"/>
      <c r="G846" s="390"/>
      <c r="H846" s="394" t="s">
        <v>825</v>
      </c>
      <c r="I846" s="394"/>
      <c r="J846" s="394"/>
      <c r="K846" s="394"/>
    </row>
    <row r="847" spans="1:11" ht="22.5" customHeight="1">
      <c r="A847" s="57"/>
      <c r="B847" s="412"/>
      <c r="C847" s="408"/>
      <c r="E847" s="396"/>
      <c r="F847" s="396"/>
      <c r="G847" s="551"/>
      <c r="H847" s="551"/>
      <c r="I847" s="551"/>
      <c r="J847" s="396"/>
      <c r="K847" s="397"/>
    </row>
    <row r="848" spans="1:11" ht="32.25" customHeight="1">
      <c r="A848" s="57"/>
      <c r="B848" s="412"/>
      <c r="C848" s="256"/>
      <c r="E848" s="396"/>
      <c r="F848" s="396"/>
      <c r="G848" s="396"/>
      <c r="H848" s="396"/>
      <c r="I848" s="396"/>
      <c r="J848" s="396"/>
      <c r="K848" s="397"/>
    </row>
    <row r="849" spans="1:11" ht="32.25" customHeight="1">
      <c r="A849" s="57"/>
      <c r="B849" s="412"/>
      <c r="C849" s="256"/>
      <c r="E849" s="396"/>
      <c r="F849" s="396"/>
      <c r="G849" s="396"/>
      <c r="H849" s="396"/>
      <c r="I849" s="396"/>
      <c r="J849" s="396"/>
      <c r="K849" s="397"/>
    </row>
    <row r="850" spans="1:11" ht="32.25" customHeight="1">
      <c r="A850" s="57"/>
      <c r="B850" s="57"/>
      <c r="C850" s="398"/>
      <c r="F850" s="397"/>
      <c r="G850" s="396"/>
      <c r="H850" s="396"/>
      <c r="I850" s="396"/>
      <c r="J850" s="396"/>
      <c r="K850" s="397"/>
    </row>
    <row r="851" spans="1:11" ht="24" customHeight="1">
      <c r="A851" s="57"/>
      <c r="B851" s="57"/>
      <c r="C851" s="398"/>
      <c r="E851" s="397" t="s">
        <v>1</v>
      </c>
      <c r="F851" s="397"/>
      <c r="G851" s="396"/>
      <c r="H851" s="396"/>
      <c r="I851" s="396"/>
      <c r="J851" s="396"/>
      <c r="K851" s="397"/>
    </row>
    <row r="852" spans="1:11" ht="24" customHeight="1">
      <c r="A852" s="56"/>
      <c r="C852" s="399"/>
      <c r="F852" s="397"/>
      <c r="G852" s="396"/>
      <c r="H852" s="396"/>
      <c r="I852" s="396"/>
      <c r="J852" s="396"/>
      <c r="K852" s="397"/>
    </row>
    <row r="853" spans="1:11" ht="24" customHeight="1">
      <c r="A853" s="56"/>
      <c r="C853" s="399"/>
      <c r="F853" s="397"/>
      <c r="G853" s="396"/>
      <c r="H853" s="396"/>
      <c r="I853" s="396"/>
      <c r="J853" s="396"/>
      <c r="K853" s="397"/>
    </row>
    <row r="854" spans="1:11" ht="24" customHeight="1">
      <c r="A854" s="56"/>
      <c r="C854" s="399"/>
      <c r="F854" s="397"/>
      <c r="G854" s="396"/>
      <c r="H854" s="396"/>
      <c r="I854" s="396"/>
      <c r="J854" s="396"/>
      <c r="K854" s="397"/>
    </row>
    <row r="855" spans="1:11" ht="24" customHeight="1">
      <c r="A855" s="56"/>
      <c r="C855" s="399"/>
      <c r="F855" s="397"/>
      <c r="G855" s="396"/>
      <c r="H855" s="396"/>
      <c r="I855" s="396"/>
      <c r="J855" s="396"/>
      <c r="K855" s="397"/>
    </row>
    <row r="856" spans="1:11" ht="24" customHeight="1">
      <c r="A856" s="56"/>
      <c r="C856" s="399"/>
      <c r="F856" s="397"/>
      <c r="G856" s="396"/>
      <c r="H856" s="396"/>
      <c r="I856" s="396"/>
      <c r="J856" s="396"/>
      <c r="K856" s="397"/>
    </row>
    <row r="857" spans="1:11" ht="24" customHeight="1">
      <c r="A857" s="56"/>
      <c r="C857" s="399"/>
      <c r="F857" s="397"/>
      <c r="G857" s="396"/>
      <c r="H857" s="396"/>
      <c r="I857" s="396"/>
      <c r="J857" s="396"/>
      <c r="K857" s="397"/>
    </row>
    <row r="858" spans="1:11" ht="24" customHeight="1">
      <c r="A858" s="56"/>
      <c r="C858" s="399"/>
      <c r="F858" s="397"/>
      <c r="G858" s="396"/>
      <c r="H858" s="396"/>
      <c r="I858" s="396"/>
      <c r="J858" s="396"/>
      <c r="K858" s="397"/>
    </row>
    <row r="859" spans="1:11" ht="24" customHeight="1">
      <c r="A859" s="56"/>
      <c r="C859" s="399"/>
      <c r="F859" s="397"/>
      <c r="G859" s="396"/>
      <c r="H859" s="396"/>
      <c r="I859" s="396"/>
      <c r="J859" s="396"/>
      <c r="K859" s="397"/>
    </row>
    <row r="860" spans="1:11" ht="24" customHeight="1">
      <c r="A860" s="56"/>
      <c r="C860" s="399"/>
      <c r="F860" s="397"/>
      <c r="G860" s="396"/>
      <c r="H860" s="396"/>
      <c r="I860" s="396"/>
      <c r="J860" s="396"/>
      <c r="K860" s="397"/>
    </row>
    <row r="861" spans="1:11" ht="24" customHeight="1">
      <c r="A861" s="56"/>
      <c r="C861" s="399"/>
      <c r="F861" s="397"/>
      <c r="G861" s="396"/>
      <c r="H861" s="396"/>
      <c r="I861" s="396"/>
      <c r="J861" s="396"/>
      <c r="K861" s="397"/>
    </row>
    <row r="862" spans="1:11" ht="24" customHeight="1">
      <c r="A862" s="56"/>
      <c r="C862" s="399"/>
      <c r="F862" s="397"/>
      <c r="G862" s="396"/>
      <c r="H862" s="396"/>
      <c r="I862" s="396"/>
      <c r="J862" s="396"/>
      <c r="K862" s="397"/>
    </row>
    <row r="863" spans="1:11" ht="24" customHeight="1">
      <c r="A863" s="56"/>
      <c r="C863" s="399"/>
      <c r="F863" s="397"/>
      <c r="G863" s="396"/>
      <c r="H863" s="396"/>
      <c r="I863" s="396"/>
      <c r="J863" s="396"/>
      <c r="K863" s="397"/>
    </row>
    <row r="864" spans="1:11" ht="24" customHeight="1">
      <c r="A864" s="56"/>
      <c r="C864" s="399"/>
      <c r="F864" s="397"/>
      <c r="G864" s="396"/>
      <c r="H864" s="396"/>
      <c r="I864" s="396"/>
      <c r="J864" s="396"/>
      <c r="K864" s="397"/>
    </row>
    <row r="865" spans="1:11" ht="24" customHeight="1">
      <c r="A865" s="56"/>
      <c r="C865" s="399"/>
      <c r="F865" s="397"/>
      <c r="G865" s="396"/>
      <c r="H865" s="396"/>
      <c r="I865" s="396"/>
      <c r="J865" s="396"/>
      <c r="K865" s="397"/>
    </row>
    <row r="866" spans="1:11" ht="24" customHeight="1">
      <c r="A866" s="56"/>
      <c r="C866" s="399"/>
      <c r="F866" s="397"/>
      <c r="G866" s="396"/>
      <c r="H866" s="396"/>
      <c r="I866" s="396"/>
      <c r="J866" s="396"/>
      <c r="K866" s="397"/>
    </row>
    <row r="867" spans="1:11" ht="24" customHeight="1">
      <c r="A867" s="56"/>
      <c r="C867" s="399"/>
      <c r="F867" s="397"/>
      <c r="G867" s="396"/>
      <c r="H867" s="396"/>
      <c r="I867" s="396"/>
      <c r="J867" s="396"/>
      <c r="K867" s="397"/>
    </row>
    <row r="868" spans="1:11" ht="24" customHeight="1">
      <c r="A868" s="56"/>
      <c r="C868" s="399"/>
      <c r="F868" s="397"/>
      <c r="G868" s="396"/>
      <c r="H868" s="396"/>
      <c r="I868" s="396"/>
      <c r="J868" s="396"/>
      <c r="K868" s="397"/>
    </row>
    <row r="869" spans="1:11" ht="24" customHeight="1">
      <c r="A869" s="56"/>
      <c r="C869" s="399"/>
      <c r="F869" s="397"/>
      <c r="G869" s="396"/>
      <c r="H869" s="396"/>
      <c r="I869" s="396"/>
      <c r="J869" s="396"/>
      <c r="K869" s="397"/>
    </row>
    <row r="870" spans="1:11" ht="24" customHeight="1">
      <c r="A870" s="56"/>
      <c r="C870" s="399"/>
      <c r="F870" s="397"/>
      <c r="G870" s="396"/>
      <c r="H870" s="396"/>
      <c r="I870" s="396"/>
      <c r="J870" s="396"/>
      <c r="K870" s="397"/>
    </row>
    <row r="871" spans="1:11" ht="24" customHeight="1">
      <c r="A871" s="56"/>
      <c r="C871" s="399"/>
      <c r="F871" s="397"/>
      <c r="G871" s="396"/>
      <c r="H871" s="396"/>
      <c r="I871" s="396"/>
      <c r="J871" s="396"/>
      <c r="K871" s="397"/>
    </row>
    <row r="872" spans="1:11" ht="24" customHeight="1">
      <c r="A872" s="56"/>
      <c r="C872" s="399"/>
      <c r="F872" s="397"/>
      <c r="G872" s="396"/>
      <c r="H872" s="396"/>
      <c r="I872" s="396"/>
      <c r="J872" s="396"/>
      <c r="K872" s="397"/>
    </row>
    <row r="873" spans="1:11" ht="24" customHeight="1">
      <c r="A873" s="56"/>
      <c r="C873" s="399"/>
      <c r="F873" s="397"/>
      <c r="G873" s="396"/>
      <c r="H873" s="396"/>
      <c r="I873" s="396"/>
      <c r="J873" s="396"/>
      <c r="K873" s="397"/>
    </row>
    <row r="874" spans="1:11" ht="24" customHeight="1">
      <c r="A874" s="56"/>
      <c r="C874" s="399"/>
      <c r="F874" s="397"/>
      <c r="G874" s="396"/>
      <c r="H874" s="396"/>
      <c r="I874" s="396"/>
      <c r="J874" s="396"/>
      <c r="K874" s="397"/>
    </row>
    <row r="875" spans="1:11" ht="24.9" customHeight="1">
      <c r="A875" s="56"/>
      <c r="C875" s="399"/>
      <c r="F875" s="397"/>
      <c r="G875" s="396"/>
      <c r="H875" s="396"/>
      <c r="I875" s="396"/>
      <c r="J875" s="396"/>
      <c r="K875" s="397"/>
    </row>
    <row r="876" spans="1:11" ht="24.9" customHeight="1">
      <c r="A876" s="56"/>
      <c r="C876" s="399"/>
      <c r="F876" s="397"/>
      <c r="G876" s="396"/>
      <c r="H876" s="396"/>
      <c r="I876" s="396"/>
      <c r="J876" s="396"/>
      <c r="K876" s="397"/>
    </row>
    <row r="877" spans="1:11" ht="24.9" customHeight="1">
      <c r="A877" s="56"/>
      <c r="C877" s="399"/>
      <c r="F877" s="397"/>
      <c r="G877" s="396"/>
      <c r="H877" s="396"/>
      <c r="I877" s="396"/>
      <c r="J877" s="396"/>
      <c r="K877" s="397"/>
    </row>
    <row r="878" spans="1:11" ht="24.9" customHeight="1">
      <c r="A878" s="56"/>
      <c r="C878" s="399"/>
      <c r="F878" s="397"/>
      <c r="G878" s="396"/>
      <c r="H878" s="396"/>
      <c r="I878" s="396"/>
      <c r="J878" s="396"/>
      <c r="K878" s="397"/>
    </row>
    <row r="879" spans="1:11" ht="24.9" customHeight="1">
      <c r="A879" s="56"/>
      <c r="C879" s="399"/>
      <c r="F879" s="397"/>
      <c r="G879" s="396"/>
      <c r="H879" s="396"/>
      <c r="I879" s="396"/>
      <c r="J879" s="396"/>
      <c r="K879" s="397"/>
    </row>
    <row r="880" spans="1:11" ht="24.9" customHeight="1">
      <c r="A880" s="56"/>
      <c r="C880" s="399"/>
      <c r="F880" s="397"/>
      <c r="G880" s="396"/>
      <c r="H880" s="396"/>
      <c r="I880" s="396"/>
      <c r="J880" s="396"/>
      <c r="K880" s="397"/>
    </row>
    <row r="881" spans="1:11" ht="24.9" customHeight="1">
      <c r="A881" s="56"/>
      <c r="C881" s="399"/>
      <c r="F881" s="397"/>
      <c r="G881" s="396"/>
      <c r="H881" s="396"/>
      <c r="I881" s="396"/>
      <c r="J881" s="396"/>
      <c r="K881" s="397"/>
    </row>
    <row r="882" spans="1:11" ht="24.9" customHeight="1">
      <c r="A882" s="56"/>
      <c r="C882" s="399"/>
      <c r="F882" s="397"/>
      <c r="G882" s="396"/>
      <c r="H882" s="396"/>
      <c r="I882" s="396"/>
      <c r="J882" s="396"/>
      <c r="K882" s="397"/>
    </row>
    <row r="883" spans="1:11" ht="24.9" customHeight="1">
      <c r="A883" s="56"/>
      <c r="C883" s="399"/>
      <c r="F883" s="397"/>
      <c r="G883" s="396"/>
      <c r="H883" s="396"/>
      <c r="I883" s="396"/>
      <c r="J883" s="396"/>
      <c r="K883" s="397"/>
    </row>
    <row r="884" spans="1:11" ht="24.9" customHeight="1">
      <c r="A884" s="56"/>
      <c r="C884" s="399"/>
      <c r="F884" s="397"/>
      <c r="G884" s="396"/>
      <c r="H884" s="396"/>
      <c r="I884" s="396"/>
      <c r="J884" s="396"/>
      <c r="K884" s="397"/>
    </row>
    <row r="885" spans="1:11" ht="24.9" customHeight="1">
      <c r="A885" s="56"/>
      <c r="C885" s="399"/>
      <c r="F885" s="397"/>
      <c r="G885" s="396"/>
      <c r="H885" s="396"/>
      <c r="I885" s="396"/>
      <c r="J885" s="396"/>
      <c r="K885" s="397"/>
    </row>
    <row r="886" spans="1:11" ht="24.9" customHeight="1">
      <c r="A886" s="56"/>
      <c r="C886" s="399"/>
      <c r="F886" s="397"/>
      <c r="G886" s="396"/>
      <c r="H886" s="396"/>
      <c r="I886" s="396"/>
      <c r="J886" s="396"/>
      <c r="K886" s="397"/>
    </row>
    <row r="887" spans="1:11" ht="24.9" customHeight="1">
      <c r="A887" s="56"/>
      <c r="C887" s="399"/>
      <c r="F887" s="397"/>
      <c r="G887" s="396"/>
      <c r="H887" s="396"/>
      <c r="I887" s="396"/>
      <c r="J887" s="396"/>
      <c r="K887" s="397"/>
    </row>
    <row r="888" spans="1:11" ht="24.9" customHeight="1">
      <c r="A888" s="56"/>
      <c r="C888" s="399"/>
      <c r="F888" s="397"/>
      <c r="G888" s="396"/>
      <c r="H888" s="396"/>
      <c r="I888" s="396"/>
      <c r="J888" s="396"/>
      <c r="K888" s="397"/>
    </row>
    <row r="889" spans="1:11" ht="24.9" customHeight="1">
      <c r="A889" s="56"/>
      <c r="C889" s="399"/>
      <c r="F889" s="397"/>
      <c r="G889" s="396"/>
      <c r="H889" s="396"/>
      <c r="I889" s="396"/>
      <c r="J889" s="396"/>
      <c r="K889" s="397"/>
    </row>
    <row r="890" spans="1:11" ht="24.9" customHeight="1">
      <c r="A890" s="56"/>
      <c r="C890" s="399"/>
      <c r="F890" s="397"/>
      <c r="G890" s="396"/>
      <c r="H890" s="396"/>
      <c r="I890" s="396"/>
      <c r="J890" s="396"/>
      <c r="K890" s="397"/>
    </row>
    <row r="891" spans="1:11" ht="24.9" customHeight="1">
      <c r="A891" s="56"/>
      <c r="C891" s="399"/>
      <c r="F891" s="397"/>
      <c r="G891" s="396"/>
      <c r="H891" s="396"/>
      <c r="I891" s="396"/>
      <c r="J891" s="396"/>
      <c r="K891" s="397"/>
    </row>
    <row r="892" spans="1:11" ht="24.9" customHeight="1">
      <c r="A892" s="56"/>
      <c r="C892" s="399"/>
      <c r="F892" s="397"/>
      <c r="G892" s="396"/>
      <c r="H892" s="396"/>
      <c r="I892" s="396"/>
      <c r="J892" s="396"/>
      <c r="K892" s="397"/>
    </row>
    <row r="893" spans="1:11" ht="24.9" customHeight="1">
      <c r="A893" s="56"/>
      <c r="C893" s="399"/>
      <c r="F893" s="397"/>
      <c r="G893" s="396"/>
      <c r="H893" s="396"/>
      <c r="I893" s="396"/>
      <c r="J893" s="396"/>
      <c r="K893" s="397"/>
    </row>
    <row r="894" spans="1:11" ht="24.9" customHeight="1">
      <c r="A894" s="56"/>
      <c r="C894" s="399"/>
      <c r="F894" s="397"/>
      <c r="G894" s="396"/>
      <c r="H894" s="396"/>
      <c r="I894" s="396"/>
      <c r="J894" s="396"/>
      <c r="K894" s="397"/>
    </row>
    <row r="895" spans="1:11" ht="24.9" customHeight="1">
      <c r="A895" s="56"/>
      <c r="C895" s="399"/>
      <c r="F895" s="397"/>
      <c r="G895" s="396"/>
      <c r="H895" s="396"/>
      <c r="I895" s="396"/>
      <c r="J895" s="396"/>
      <c r="K895" s="397"/>
    </row>
    <row r="896" spans="1:11" ht="24.9" customHeight="1">
      <c r="A896" s="56"/>
      <c r="C896" s="399"/>
      <c r="F896" s="397"/>
      <c r="G896" s="396"/>
      <c r="H896" s="396"/>
      <c r="I896" s="396"/>
      <c r="J896" s="396"/>
      <c r="K896" s="397"/>
    </row>
    <row r="897" spans="1:11" ht="24.9" customHeight="1">
      <c r="A897" s="56"/>
      <c r="C897" s="399"/>
      <c r="F897" s="397"/>
      <c r="G897" s="396"/>
      <c r="H897" s="396"/>
      <c r="I897" s="396"/>
      <c r="J897" s="396"/>
      <c r="K897" s="397"/>
    </row>
    <row r="898" spans="1:11" ht="24.9" customHeight="1">
      <c r="A898" s="56"/>
      <c r="C898" s="399"/>
      <c r="F898" s="397"/>
      <c r="G898" s="396"/>
      <c r="H898" s="396"/>
      <c r="I898" s="396"/>
      <c r="J898" s="396"/>
      <c r="K898" s="397"/>
    </row>
    <row r="899" spans="1:11" ht="24.9" customHeight="1">
      <c r="A899" s="56"/>
      <c r="C899" s="399"/>
      <c r="F899" s="397"/>
      <c r="G899" s="396"/>
      <c r="H899" s="396"/>
      <c r="I899" s="396"/>
      <c r="J899" s="396"/>
      <c r="K899" s="397"/>
    </row>
    <row r="900" spans="1:11" ht="24.9" customHeight="1">
      <c r="A900" s="56"/>
      <c r="C900" s="399"/>
      <c r="F900" s="397"/>
      <c r="G900" s="396"/>
      <c r="H900" s="396"/>
      <c r="I900" s="396"/>
      <c r="J900" s="396"/>
      <c r="K900" s="397"/>
    </row>
    <row r="901" spans="1:11" ht="24.9" customHeight="1">
      <c r="A901" s="56"/>
      <c r="C901" s="399"/>
      <c r="F901" s="397"/>
      <c r="G901" s="396"/>
      <c r="H901" s="396"/>
      <c r="I901" s="396"/>
      <c r="J901" s="396"/>
      <c r="K901" s="397"/>
    </row>
    <row r="902" spans="1:11" ht="24.9" customHeight="1">
      <c r="A902" s="56"/>
      <c r="C902" s="399"/>
      <c r="F902" s="397"/>
      <c r="G902" s="396"/>
      <c r="H902" s="396"/>
      <c r="I902" s="396"/>
      <c r="J902" s="396"/>
      <c r="K902" s="397"/>
    </row>
    <row r="903" spans="1:11" ht="24.9" customHeight="1">
      <c r="A903" s="56"/>
      <c r="C903" s="399"/>
      <c r="F903" s="397"/>
      <c r="G903" s="396"/>
      <c r="H903" s="396"/>
      <c r="I903" s="396"/>
      <c r="J903" s="396"/>
      <c r="K903" s="397"/>
    </row>
    <row r="904" spans="1:11" ht="24.9" customHeight="1">
      <c r="A904" s="56"/>
      <c r="C904" s="399"/>
      <c r="F904" s="397"/>
      <c r="G904" s="396"/>
      <c r="H904" s="396"/>
      <c r="I904" s="396"/>
      <c r="J904" s="396"/>
      <c r="K904" s="397"/>
    </row>
    <row r="905" spans="1:11" ht="24.9" customHeight="1">
      <c r="A905" s="56"/>
      <c r="C905" s="399"/>
      <c r="F905" s="397"/>
      <c r="G905" s="396"/>
      <c r="H905" s="396"/>
      <c r="I905" s="396"/>
      <c r="J905" s="396"/>
      <c r="K905" s="397"/>
    </row>
    <row r="906" spans="1:11" ht="24.9" customHeight="1">
      <c r="A906" s="56"/>
      <c r="C906" s="399"/>
      <c r="F906" s="397"/>
      <c r="G906" s="396"/>
      <c r="H906" s="396"/>
      <c r="I906" s="396"/>
      <c r="J906" s="396"/>
      <c r="K906" s="397"/>
    </row>
    <row r="907" spans="1:11" ht="24.9" customHeight="1">
      <c r="A907" s="56"/>
      <c r="C907" s="399"/>
      <c r="F907" s="397"/>
      <c r="G907" s="396"/>
      <c r="H907" s="396"/>
      <c r="I907" s="396"/>
      <c r="J907" s="396"/>
      <c r="K907" s="397"/>
    </row>
    <row r="908" spans="1:11" ht="24.9" customHeight="1">
      <c r="A908" s="56"/>
      <c r="C908" s="399"/>
      <c r="F908" s="397"/>
      <c r="G908" s="396"/>
      <c r="H908" s="396"/>
      <c r="I908" s="396"/>
      <c r="J908" s="396"/>
      <c r="K908" s="397"/>
    </row>
    <row r="909" spans="1:11" ht="24.9" customHeight="1">
      <c r="A909" s="56"/>
      <c r="C909" s="399"/>
      <c r="F909" s="397"/>
      <c r="G909" s="396"/>
      <c r="H909" s="396"/>
      <c r="I909" s="396"/>
      <c r="J909" s="396"/>
      <c r="K909" s="397"/>
    </row>
    <row r="910" spans="1:11" ht="24.9" customHeight="1">
      <c r="A910" s="56"/>
      <c r="C910" s="399"/>
      <c r="F910" s="397"/>
      <c r="G910" s="396"/>
      <c r="H910" s="396"/>
      <c r="I910" s="396"/>
      <c r="J910" s="396"/>
      <c r="K910" s="397"/>
    </row>
    <row r="911" spans="1:11" ht="24.9" customHeight="1">
      <c r="A911" s="56"/>
      <c r="C911" s="399"/>
      <c r="F911" s="397"/>
      <c r="G911" s="396"/>
      <c r="H911" s="396"/>
      <c r="I911" s="396"/>
      <c r="J911" s="396"/>
      <c r="K911" s="397"/>
    </row>
    <row r="912" spans="1:11" ht="24.9" customHeight="1">
      <c r="A912" s="56"/>
      <c r="C912" s="399"/>
      <c r="F912" s="397"/>
      <c r="G912" s="396"/>
      <c r="H912" s="396"/>
      <c r="I912" s="396"/>
      <c r="J912" s="396"/>
      <c r="K912" s="397"/>
    </row>
    <row r="913" spans="1:11" ht="24.9" customHeight="1">
      <c r="A913" s="56"/>
      <c r="C913" s="399"/>
      <c r="F913" s="397"/>
      <c r="G913" s="396"/>
      <c r="H913" s="396"/>
      <c r="I913" s="396"/>
      <c r="J913" s="396"/>
      <c r="K913" s="397"/>
    </row>
    <row r="914" spans="1:11" ht="24.9" customHeight="1">
      <c r="A914" s="56"/>
      <c r="C914" s="399"/>
      <c r="F914" s="397"/>
      <c r="G914" s="396"/>
      <c r="H914" s="396"/>
      <c r="I914" s="396"/>
      <c r="J914" s="396"/>
      <c r="K914" s="397"/>
    </row>
    <row r="915" spans="1:11" ht="24.9" customHeight="1">
      <c r="A915" s="56"/>
      <c r="C915" s="399"/>
      <c r="F915" s="397"/>
      <c r="G915" s="396"/>
      <c r="H915" s="396"/>
      <c r="I915" s="396"/>
      <c r="J915" s="396"/>
      <c r="K915" s="397"/>
    </row>
    <row r="916" spans="1:11" ht="24.9" customHeight="1">
      <c r="A916" s="56"/>
      <c r="C916" s="399"/>
      <c r="F916" s="397"/>
      <c r="G916" s="396"/>
      <c r="H916" s="397"/>
      <c r="I916" s="396"/>
      <c r="J916" s="396"/>
      <c r="K916" s="397"/>
    </row>
    <row r="917" spans="1:11" ht="24.9" customHeight="1">
      <c r="A917" s="56"/>
      <c r="C917" s="399"/>
      <c r="F917" s="397"/>
      <c r="G917" s="396"/>
      <c r="H917" s="397"/>
      <c r="I917" s="396"/>
      <c r="J917" s="396"/>
      <c r="K917" s="397"/>
    </row>
    <row r="918" spans="1:11" ht="24.9" customHeight="1">
      <c r="A918" s="56"/>
      <c r="C918" s="399"/>
      <c r="F918" s="397"/>
      <c r="G918" s="396"/>
      <c r="H918" s="396"/>
      <c r="I918" s="396"/>
      <c r="J918" s="396"/>
      <c r="K918" s="397"/>
    </row>
    <row r="919" spans="1:11" ht="24.9" customHeight="1">
      <c r="A919" s="56"/>
      <c r="C919" s="399"/>
      <c r="F919" s="397"/>
      <c r="G919" s="396"/>
      <c r="H919" s="396"/>
      <c r="I919" s="396"/>
      <c r="J919" s="396"/>
      <c r="K919" s="397"/>
    </row>
    <row r="920" spans="1:11" ht="24.9" customHeight="1">
      <c r="A920" s="56"/>
      <c r="C920" s="399"/>
      <c r="F920" s="397"/>
      <c r="G920" s="396"/>
      <c r="H920" s="396"/>
      <c r="I920" s="396"/>
      <c r="J920" s="396"/>
      <c r="K920" s="397"/>
    </row>
    <row r="921" spans="1:11" ht="24.9" customHeight="1">
      <c r="A921" s="56"/>
      <c r="C921" s="399"/>
      <c r="F921" s="397"/>
      <c r="G921" s="396"/>
      <c r="H921" s="396"/>
      <c r="I921" s="396"/>
      <c r="J921" s="396"/>
      <c r="K921" s="397"/>
    </row>
    <row r="922" spans="1:11" ht="24.9" customHeight="1">
      <c r="A922" s="56"/>
      <c r="C922" s="399"/>
      <c r="F922" s="397"/>
      <c r="G922" s="396"/>
      <c r="H922" s="396"/>
      <c r="I922" s="396"/>
      <c r="J922" s="396"/>
      <c r="K922" s="397"/>
    </row>
    <row r="923" spans="1:11" ht="24.9" customHeight="1">
      <c r="A923" s="56"/>
      <c r="C923" s="399"/>
      <c r="F923" s="396"/>
      <c r="G923" s="396"/>
      <c r="H923" s="396"/>
      <c r="I923" s="396"/>
      <c r="J923" s="396"/>
      <c r="K923" s="397"/>
    </row>
    <row r="924" spans="1:11" ht="24.9" customHeight="1">
      <c r="A924" s="56"/>
      <c r="C924" s="399"/>
      <c r="F924" s="396"/>
      <c r="G924" s="396"/>
      <c r="H924" s="396"/>
      <c r="I924" s="396"/>
      <c r="J924" s="396"/>
      <c r="K924" s="397"/>
    </row>
    <row r="925" spans="1:11" ht="24.9" customHeight="1">
      <c r="A925" s="56"/>
      <c r="C925" s="399"/>
      <c r="F925" s="396"/>
      <c r="G925" s="396"/>
      <c r="H925" s="396"/>
      <c r="I925" s="396"/>
      <c r="J925" s="396"/>
      <c r="K925" s="397"/>
    </row>
    <row r="926" spans="1:11" ht="24.9" customHeight="1">
      <c r="A926" s="56"/>
      <c r="C926" s="399"/>
      <c r="F926" s="396"/>
      <c r="G926" s="396"/>
      <c r="H926" s="396"/>
      <c r="I926" s="396"/>
      <c r="J926" s="396"/>
      <c r="K926" s="397"/>
    </row>
    <row r="927" spans="1:11" ht="24.9" customHeight="1">
      <c r="A927" s="56"/>
      <c r="C927" s="399"/>
      <c r="F927" s="396"/>
      <c r="G927" s="396"/>
      <c r="H927" s="396"/>
      <c r="I927" s="396"/>
      <c r="J927" s="396"/>
      <c r="K927" s="397"/>
    </row>
    <row r="928" spans="1:11" ht="24.9" customHeight="1">
      <c r="A928" s="56"/>
      <c r="C928" s="399"/>
      <c r="F928" s="396"/>
      <c r="G928" s="396"/>
      <c r="H928" s="396"/>
      <c r="I928" s="396"/>
      <c r="J928" s="396"/>
      <c r="K928" s="397"/>
    </row>
    <row r="929" spans="1:11" ht="24.9" customHeight="1">
      <c r="A929" s="56"/>
      <c r="C929" s="399"/>
      <c r="F929" s="396"/>
      <c r="G929" s="396"/>
      <c r="H929" s="396"/>
      <c r="I929" s="396"/>
      <c r="J929" s="396"/>
      <c r="K929" s="397"/>
    </row>
    <row r="930" spans="1:11" ht="24.9" customHeight="1">
      <c r="A930" s="56"/>
      <c r="C930" s="399"/>
      <c r="F930" s="396"/>
      <c r="G930" s="396"/>
      <c r="H930" s="396"/>
      <c r="I930" s="396"/>
      <c r="J930" s="396"/>
      <c r="K930" s="397"/>
    </row>
    <row r="931" spans="1:11" ht="24.9" customHeight="1">
      <c r="A931" s="56"/>
      <c r="C931" s="399"/>
      <c r="F931" s="396"/>
      <c r="G931" s="396"/>
      <c r="H931" s="396"/>
      <c r="I931" s="396"/>
      <c r="J931" s="396"/>
      <c r="K931" s="397"/>
    </row>
    <row r="932" spans="1:11" ht="24.9" customHeight="1">
      <c r="A932" s="56"/>
      <c r="C932" s="399"/>
      <c r="F932" s="396"/>
      <c r="G932" s="396"/>
      <c r="H932" s="396"/>
      <c r="I932" s="396"/>
      <c r="J932" s="396"/>
      <c r="K932" s="397"/>
    </row>
    <row r="933" spans="1:11" ht="24.9" customHeight="1">
      <c r="A933" s="56"/>
      <c r="C933" s="399"/>
      <c r="F933" s="396"/>
      <c r="G933" s="396"/>
      <c r="H933" s="396"/>
      <c r="I933" s="396"/>
      <c r="J933" s="396"/>
      <c r="K933" s="397"/>
    </row>
    <row r="934" spans="1:11" ht="24.9" customHeight="1">
      <c r="A934" s="56"/>
      <c r="C934" s="399"/>
      <c r="F934" s="396"/>
      <c r="G934" s="396"/>
      <c r="H934" s="396"/>
      <c r="I934" s="396"/>
      <c r="J934" s="396"/>
      <c r="K934" s="397"/>
    </row>
    <row r="935" spans="1:11" ht="24.9" customHeight="1">
      <c r="A935" s="56"/>
      <c r="C935" s="399"/>
      <c r="F935" s="396"/>
      <c r="G935" s="396"/>
      <c r="H935" s="396"/>
      <c r="I935" s="396"/>
      <c r="J935" s="396"/>
      <c r="K935" s="397"/>
    </row>
    <row r="936" spans="1:11" ht="24.9" customHeight="1">
      <c r="A936" s="56"/>
      <c r="C936" s="399"/>
      <c r="F936" s="396"/>
      <c r="G936" s="396"/>
      <c r="H936" s="396"/>
      <c r="I936" s="396"/>
      <c r="J936" s="396"/>
      <c r="K936" s="397"/>
    </row>
    <row r="937" spans="1:11" ht="24.9" customHeight="1">
      <c r="A937" s="56"/>
      <c r="C937" s="399"/>
      <c r="F937" s="396"/>
      <c r="G937" s="396"/>
      <c r="H937" s="396"/>
      <c r="I937" s="396"/>
      <c r="J937" s="396"/>
      <c r="K937" s="397"/>
    </row>
    <row r="938" spans="1:11" ht="24.9" customHeight="1">
      <c r="A938" s="56"/>
      <c r="C938" s="399"/>
      <c r="F938" s="396"/>
      <c r="G938" s="396"/>
      <c r="H938" s="396"/>
      <c r="I938" s="396"/>
      <c r="J938" s="396"/>
      <c r="K938" s="397"/>
    </row>
    <row r="939" spans="1:11" ht="24.9" customHeight="1">
      <c r="A939" s="56"/>
      <c r="C939" s="399"/>
      <c r="F939" s="396"/>
      <c r="G939" s="396"/>
      <c r="H939" s="396"/>
      <c r="I939" s="396"/>
      <c r="J939" s="396"/>
      <c r="K939" s="397"/>
    </row>
    <row r="940" spans="1:11" ht="24.9" customHeight="1">
      <c r="A940" s="56"/>
      <c r="C940" s="399"/>
      <c r="F940" s="396"/>
      <c r="G940" s="396"/>
      <c r="H940" s="396"/>
      <c r="I940" s="396"/>
      <c r="J940" s="396"/>
      <c r="K940" s="397"/>
    </row>
    <row r="941" spans="1:11" ht="24.9" customHeight="1">
      <c r="A941" s="56"/>
      <c r="C941" s="399"/>
      <c r="F941" s="396"/>
      <c r="G941" s="396"/>
      <c r="H941" s="396"/>
      <c r="I941" s="396"/>
      <c r="J941" s="396"/>
      <c r="K941" s="397"/>
    </row>
    <row r="942" spans="1:11" ht="24.9" customHeight="1">
      <c r="A942" s="56"/>
      <c r="C942" s="399"/>
      <c r="F942" s="396"/>
      <c r="G942" s="396"/>
      <c r="H942" s="396"/>
      <c r="I942" s="396"/>
      <c r="J942" s="396"/>
      <c r="K942" s="397"/>
    </row>
    <row r="943" spans="1:11" ht="24.9" customHeight="1">
      <c r="A943" s="56"/>
      <c r="C943" s="399"/>
      <c r="F943" s="396"/>
      <c r="G943" s="396"/>
      <c r="H943" s="396"/>
      <c r="I943" s="396"/>
      <c r="J943" s="396"/>
      <c r="K943" s="397"/>
    </row>
    <row r="944" spans="1:11" ht="24.9" customHeight="1">
      <c r="A944" s="56"/>
      <c r="C944" s="399"/>
      <c r="F944" s="396"/>
      <c r="G944" s="396"/>
      <c r="H944" s="396"/>
      <c r="I944" s="396"/>
      <c r="J944" s="396"/>
      <c r="K944" s="397"/>
    </row>
    <row r="945" spans="1:11" ht="24.9" customHeight="1">
      <c r="A945" s="56"/>
      <c r="C945" s="399"/>
      <c r="F945" s="396"/>
      <c r="G945" s="396"/>
      <c r="H945" s="396"/>
      <c r="I945" s="396"/>
      <c r="J945" s="396"/>
      <c r="K945" s="397"/>
    </row>
    <row r="946" spans="1:11" ht="24.9" customHeight="1">
      <c r="A946" s="56"/>
      <c r="C946" s="399"/>
      <c r="F946" s="396"/>
      <c r="G946" s="396"/>
      <c r="H946" s="396"/>
      <c r="I946" s="396"/>
      <c r="J946" s="396"/>
      <c r="K946" s="397"/>
    </row>
    <row r="947" spans="1:11" ht="24.9" customHeight="1">
      <c r="A947" s="56"/>
      <c r="C947" s="399"/>
      <c r="F947" s="396"/>
      <c r="G947" s="396"/>
      <c r="H947" s="396"/>
      <c r="I947" s="396"/>
      <c r="J947" s="396"/>
      <c r="K947" s="397"/>
    </row>
    <row r="948" spans="1:11" ht="24.9" customHeight="1">
      <c r="A948" s="56"/>
      <c r="C948" s="399"/>
      <c r="F948" s="396"/>
      <c r="G948" s="396"/>
      <c r="H948" s="396"/>
      <c r="I948" s="396"/>
      <c r="J948" s="396"/>
      <c r="K948" s="397"/>
    </row>
    <row r="949" spans="1:11" ht="24.9" customHeight="1">
      <c r="A949" s="56"/>
      <c r="C949" s="399"/>
      <c r="F949" s="396"/>
      <c r="G949" s="396"/>
      <c r="H949" s="396"/>
      <c r="I949" s="396"/>
      <c r="J949" s="396"/>
      <c r="K949" s="397"/>
    </row>
    <row r="950" spans="1:11" ht="24.9" customHeight="1">
      <c r="A950" s="56"/>
      <c r="C950" s="399"/>
      <c r="F950" s="396"/>
      <c r="G950" s="396"/>
      <c r="H950" s="396"/>
      <c r="I950" s="396"/>
      <c r="J950" s="396"/>
      <c r="K950" s="397"/>
    </row>
    <row r="951" spans="1:11" ht="24.9" customHeight="1">
      <c r="A951" s="56"/>
      <c r="C951" s="399"/>
      <c r="F951" s="396"/>
      <c r="G951" s="396"/>
      <c r="H951" s="396"/>
      <c r="I951" s="396"/>
      <c r="J951" s="396"/>
      <c r="K951" s="397"/>
    </row>
    <row r="952" spans="1:11" ht="24.9" customHeight="1">
      <c r="A952" s="56"/>
      <c r="C952" s="399"/>
      <c r="F952" s="396"/>
      <c r="G952" s="396"/>
      <c r="H952" s="396"/>
      <c r="I952" s="396"/>
      <c r="J952" s="396"/>
      <c r="K952" s="397"/>
    </row>
    <row r="953" spans="1:11" ht="24.9" customHeight="1">
      <c r="A953" s="56"/>
      <c r="C953" s="399"/>
      <c r="F953" s="396"/>
      <c r="G953" s="396"/>
      <c r="H953" s="396"/>
      <c r="I953" s="396"/>
      <c r="J953" s="396"/>
      <c r="K953" s="397"/>
    </row>
    <row r="954" spans="1:11" ht="24.9" customHeight="1">
      <c r="A954" s="56"/>
      <c r="C954" s="399"/>
      <c r="F954" s="396"/>
      <c r="G954" s="396"/>
      <c r="H954" s="396"/>
      <c r="I954" s="396"/>
      <c r="J954" s="396"/>
      <c r="K954" s="397"/>
    </row>
    <row r="955" spans="1:11" ht="24.9" customHeight="1">
      <c r="A955" s="56"/>
      <c r="C955" s="399"/>
      <c r="F955" s="396"/>
      <c r="G955" s="396"/>
      <c r="H955" s="396"/>
      <c r="I955" s="396"/>
      <c r="J955" s="396"/>
      <c r="K955" s="397"/>
    </row>
    <row r="956" spans="1:11" ht="24.9" customHeight="1">
      <c r="A956" s="56"/>
      <c r="C956" s="399"/>
      <c r="F956" s="396"/>
      <c r="G956" s="396"/>
      <c r="H956" s="396"/>
      <c r="I956" s="396"/>
      <c r="J956" s="396"/>
      <c r="K956" s="397"/>
    </row>
    <row r="957" spans="1:11" ht="24.9" customHeight="1">
      <c r="A957" s="56"/>
      <c r="C957" s="399"/>
      <c r="F957" s="396"/>
      <c r="G957" s="396"/>
      <c r="H957" s="396"/>
      <c r="I957" s="396"/>
      <c r="J957" s="396"/>
      <c r="K957" s="397"/>
    </row>
    <row r="958" spans="1:11" ht="24.9" customHeight="1">
      <c r="A958" s="56"/>
      <c r="C958" s="399"/>
      <c r="F958" s="396"/>
      <c r="G958" s="396"/>
      <c r="H958" s="396"/>
      <c r="I958" s="396"/>
      <c r="J958" s="396"/>
      <c r="K958" s="397"/>
    </row>
    <row r="959" spans="1:11" ht="24.9" customHeight="1">
      <c r="A959" s="56"/>
      <c r="C959" s="399"/>
      <c r="F959" s="396"/>
      <c r="G959" s="396"/>
      <c r="H959" s="396"/>
      <c r="I959" s="396"/>
      <c r="J959" s="396"/>
      <c r="K959" s="397"/>
    </row>
    <row r="960" spans="1:11" ht="21" customHeight="1">
      <c r="A960" s="56"/>
      <c r="C960" s="399"/>
      <c r="F960" s="396"/>
      <c r="G960" s="396"/>
      <c r="H960" s="396"/>
      <c r="I960" s="396"/>
      <c r="J960" s="396"/>
      <c r="K960" s="397"/>
    </row>
    <row r="961" spans="1:11" ht="21" customHeight="1">
      <c r="A961" s="56"/>
      <c r="C961" s="399"/>
      <c r="F961" s="396"/>
      <c r="G961" s="396"/>
      <c r="H961" s="396"/>
      <c r="I961" s="396"/>
      <c r="J961" s="396"/>
      <c r="K961" s="397"/>
    </row>
    <row r="962" spans="1:11" ht="21" customHeight="1">
      <c r="A962" s="56"/>
      <c r="C962" s="399"/>
      <c r="F962" s="396"/>
      <c r="G962" s="396"/>
      <c r="H962" s="396"/>
      <c r="I962" s="396"/>
      <c r="J962" s="396"/>
      <c r="K962" s="397"/>
    </row>
    <row r="963" spans="1:11" ht="21" customHeight="1">
      <c r="A963" s="56"/>
      <c r="C963" s="399"/>
      <c r="F963" s="396"/>
      <c r="G963" s="396"/>
      <c r="H963" s="396"/>
      <c r="I963" s="396"/>
      <c r="J963" s="396"/>
      <c r="K963" s="397"/>
    </row>
    <row r="964" spans="1:11" ht="21" customHeight="1">
      <c r="A964" s="56"/>
      <c r="C964" s="399"/>
      <c r="F964" s="396"/>
      <c r="G964" s="396"/>
      <c r="H964" s="396"/>
      <c r="I964" s="396"/>
      <c r="J964" s="396"/>
      <c r="K964" s="397"/>
    </row>
    <row r="965" spans="1:11" ht="21" customHeight="1">
      <c r="A965" s="56"/>
      <c r="C965" s="399"/>
      <c r="F965" s="396"/>
      <c r="G965" s="396"/>
      <c r="H965" s="396"/>
      <c r="I965" s="396"/>
      <c r="J965" s="396"/>
      <c r="K965" s="397"/>
    </row>
    <row r="966" spans="1:11" ht="21" customHeight="1">
      <c r="A966" s="56"/>
      <c r="C966" s="399"/>
      <c r="F966" s="396"/>
      <c r="G966" s="396"/>
      <c r="H966" s="396"/>
      <c r="I966" s="396"/>
      <c r="J966" s="396"/>
      <c r="K966" s="397"/>
    </row>
    <row r="967" spans="1:11" ht="21" customHeight="1">
      <c r="A967" s="56"/>
      <c r="C967" s="399"/>
      <c r="F967" s="396"/>
      <c r="G967" s="396"/>
      <c r="H967" s="396"/>
      <c r="I967" s="396"/>
      <c r="J967" s="396"/>
      <c r="K967" s="397"/>
    </row>
    <row r="968" spans="1:11" ht="21" customHeight="1">
      <c r="A968" s="56"/>
      <c r="C968" s="399"/>
      <c r="F968" s="396"/>
      <c r="G968" s="396"/>
      <c r="H968" s="396"/>
      <c r="I968" s="396"/>
      <c r="J968" s="396"/>
      <c r="K968" s="397"/>
    </row>
    <row r="969" spans="1:11" ht="21" customHeight="1">
      <c r="A969" s="56"/>
      <c r="C969" s="399"/>
      <c r="F969" s="396"/>
      <c r="G969" s="396"/>
      <c r="H969" s="396"/>
      <c r="I969" s="396"/>
      <c r="J969" s="396"/>
      <c r="K969" s="397"/>
    </row>
    <row r="970" spans="1:11" ht="21" customHeight="1">
      <c r="A970" s="56"/>
      <c r="C970" s="399"/>
      <c r="F970" s="396"/>
      <c r="G970" s="396"/>
      <c r="H970" s="396"/>
      <c r="I970" s="396"/>
      <c r="J970" s="396"/>
      <c r="K970" s="397"/>
    </row>
    <row r="971" spans="1:11" ht="21" customHeight="1">
      <c r="A971" s="56"/>
      <c r="C971" s="399"/>
      <c r="F971" s="396"/>
      <c r="G971" s="396"/>
      <c r="H971" s="396"/>
      <c r="I971" s="396"/>
      <c r="J971" s="396"/>
      <c r="K971" s="397"/>
    </row>
    <row r="972" spans="1:11" ht="21" customHeight="1">
      <c r="A972" s="56"/>
      <c r="C972" s="399"/>
      <c r="F972" s="396"/>
      <c r="G972" s="396"/>
      <c r="H972" s="396"/>
      <c r="I972" s="396"/>
      <c r="J972" s="396"/>
      <c r="K972" s="397"/>
    </row>
    <row r="973" spans="1:11" ht="21" customHeight="1">
      <c r="A973" s="56"/>
      <c r="C973" s="399"/>
      <c r="F973" s="396"/>
      <c r="G973" s="396"/>
      <c r="H973" s="396"/>
      <c r="I973" s="396"/>
      <c r="J973" s="396"/>
      <c r="K973" s="397"/>
    </row>
    <row r="974" spans="1:11" ht="21" customHeight="1">
      <c r="A974" s="56"/>
      <c r="C974" s="399"/>
      <c r="F974" s="396"/>
      <c r="G974" s="396"/>
      <c r="H974" s="396"/>
      <c r="I974" s="396"/>
      <c r="J974" s="396"/>
      <c r="K974" s="397"/>
    </row>
    <row r="975" spans="1:11" ht="21" customHeight="1">
      <c r="A975" s="56"/>
      <c r="C975" s="399"/>
      <c r="F975" s="396"/>
      <c r="G975" s="396"/>
      <c r="H975" s="396"/>
      <c r="I975" s="396"/>
      <c r="J975" s="396"/>
      <c r="K975" s="397"/>
    </row>
    <row r="976" spans="1:11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0.100000000000001" customHeight="1"/>
    <row r="989" ht="20.100000000000001" customHeight="1"/>
    <row r="990" ht="20.100000000000001" customHeight="1"/>
    <row r="991" ht="21" customHeight="1"/>
    <row r="992" ht="21" customHeight="1"/>
    <row r="993" ht="20.100000000000001" customHeight="1"/>
    <row r="994" ht="20.100000000000001" customHeight="1"/>
    <row r="995" ht="20.100000000000001" customHeight="1"/>
    <row r="996" ht="20.100000000000001" customHeight="1"/>
    <row r="997" ht="20.100000000000001" customHeight="1"/>
    <row r="998" ht="20.100000000000001" customHeight="1"/>
    <row r="999" ht="20.100000000000001" customHeight="1"/>
    <row r="1000" ht="20.100000000000001" customHeight="1"/>
    <row r="1001" ht="20.100000000000001" customHeight="1"/>
    <row r="1002" ht="20.100000000000001" customHeight="1"/>
    <row r="1003" ht="20.100000000000001" customHeight="1"/>
    <row r="1004" ht="20.100000000000001" customHeight="1"/>
    <row r="1005" ht="20.100000000000001" customHeight="1"/>
    <row r="1006" ht="20.100000000000001" customHeight="1"/>
    <row r="1007" ht="20.100000000000001" customHeight="1"/>
    <row r="1008" ht="20.100000000000001" customHeight="1"/>
    <row r="1009" ht="20.100000000000001" customHeight="1"/>
    <row r="1010" ht="20.100000000000001" customHeight="1"/>
    <row r="1011" ht="20.10000000000000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0.100000000000001" customHeight="1"/>
    <row r="1039" ht="20.100000000000001" customHeight="1"/>
    <row r="1040" ht="20.100000000000001" customHeight="1"/>
    <row r="1041" ht="20.10000000000000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0.100000000000001" customHeight="1"/>
    <row r="1050" ht="21" customHeight="1"/>
    <row r="1051" ht="21" customHeight="1"/>
    <row r="1052" ht="21" customHeight="1"/>
    <row r="1053" ht="20.10000000000000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</sheetData>
  <autoFilter ref="C1:C1083" xr:uid="{99DC95E8-C267-4A06-99E9-4A06AAB4DCCE}"/>
  <mergeCells count="29">
    <mergeCell ref="A357:E357"/>
    <mergeCell ref="E8:E9"/>
    <mergeCell ref="K8:K9"/>
    <mergeCell ref="A1:F1"/>
    <mergeCell ref="A8:A9"/>
    <mergeCell ref="A6:C6"/>
    <mergeCell ref="G847:I847"/>
    <mergeCell ref="B3:C3"/>
    <mergeCell ref="H8:I8"/>
    <mergeCell ref="A690:E690"/>
    <mergeCell ref="A837:K838"/>
    <mergeCell ref="A835:E835"/>
    <mergeCell ref="B812:C812"/>
    <mergeCell ref="A811:E811"/>
    <mergeCell ref="B607:C607"/>
    <mergeCell ref="A606:E606"/>
    <mergeCell ref="B8:C9"/>
    <mergeCell ref="F8:G8"/>
    <mergeCell ref="B358:C358"/>
    <mergeCell ref="B78:C78"/>
    <mergeCell ref="B145:C145"/>
    <mergeCell ref="D8:D9"/>
    <mergeCell ref="B846:D846"/>
    <mergeCell ref="B842:C842"/>
    <mergeCell ref="D842:F842"/>
    <mergeCell ref="H842:J842"/>
    <mergeCell ref="H843:J843"/>
    <mergeCell ref="H845:K845"/>
    <mergeCell ref="B843:D843"/>
  </mergeCells>
  <phoneticPr fontId="104" type="noConversion"/>
  <pageMargins left="0.25" right="0.25" top="0.5" bottom="0.5" header="0.3" footer="0.3"/>
  <pageSetup paperSize="9" scale="62" fitToHeight="0" orientation="landscape" r:id="rId1"/>
  <headerFooter>
    <oddFooter>&amp;Rหน้า &amp;P จาก &amp;N</oddFooter>
  </headerFooter>
  <rowBreaks count="18" manualBreakCount="18">
    <brk id="33" max="10" man="1"/>
    <brk id="59" max="10" man="1"/>
    <brk id="86" max="10" man="1"/>
    <brk id="116" max="10" man="1"/>
    <brk id="144" max="10" man="1"/>
    <brk id="176" max="10" man="1"/>
    <brk id="204" max="10" man="1"/>
    <brk id="294" max="10" man="1"/>
    <brk id="325" max="10" man="1"/>
    <brk id="355" max="10" man="1"/>
    <brk id="386" max="10" man="1"/>
    <brk id="448" max="10" man="1"/>
    <brk id="541" max="10" man="1"/>
    <brk id="569" max="10" man="1"/>
    <brk id="597" max="10" man="1"/>
    <brk id="664" max="10" man="1"/>
    <brk id="724" max="10" man="1"/>
    <brk id="75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91"/>
  <sheetViews>
    <sheetView tabSelected="1" view="pageBreakPreview" topLeftCell="A16" zoomScale="60" zoomScaleNormal="60" workbookViewId="0">
      <selection activeCell="F189" sqref="F189:J189"/>
    </sheetView>
  </sheetViews>
  <sheetFormatPr defaultColWidth="8.5" defaultRowHeight="22.5" customHeight="1"/>
  <cols>
    <col min="1" max="1" width="5.09765625" style="263" customWidth="1"/>
    <col min="2" max="2" width="7.59765625" style="262" customWidth="1"/>
    <col min="3" max="3" width="80.3984375" style="128" customWidth="1"/>
    <col min="4" max="4" width="9.09765625" style="261" bestFit="1" customWidth="1"/>
    <col min="5" max="5" width="8.09765625" style="261" customWidth="1"/>
    <col min="6" max="6" width="13.19921875" style="264" customWidth="1"/>
    <col min="7" max="7" width="13.59765625" style="265" customWidth="1"/>
    <col min="8" max="9" width="10.19921875" style="264" customWidth="1"/>
    <col min="10" max="10" width="15.19921875" style="265" customWidth="1"/>
    <col min="11" max="11" width="16.59765625" style="144" customWidth="1"/>
    <col min="12" max="16384" width="8.5" style="128"/>
  </cols>
  <sheetData>
    <row r="1" spans="1:11" s="119" customFormat="1" ht="22.5" customHeight="1">
      <c r="A1" s="579" t="s">
        <v>471</v>
      </c>
      <c r="B1" s="579"/>
      <c r="C1" s="579"/>
      <c r="D1" s="579"/>
      <c r="E1" s="579"/>
      <c r="F1" s="579"/>
      <c r="J1" s="417" t="s">
        <v>640</v>
      </c>
      <c r="K1" s="414" t="s">
        <v>550</v>
      </c>
    </row>
    <row r="2" spans="1:11" s="122" customFormat="1" ht="22.5" customHeight="1">
      <c r="A2" s="119" t="s">
        <v>475</v>
      </c>
      <c r="B2" s="121"/>
      <c r="C2" s="119"/>
      <c r="D2" s="119"/>
      <c r="E2" s="414"/>
      <c r="F2" s="119"/>
      <c r="K2" s="123"/>
    </row>
    <row r="3" spans="1:11" s="122" customFormat="1" ht="22.5" customHeight="1">
      <c r="A3" s="119" t="s">
        <v>452</v>
      </c>
      <c r="B3" s="121"/>
      <c r="C3" s="119"/>
      <c r="D3" s="119"/>
      <c r="E3" s="414"/>
      <c r="K3" s="123"/>
    </row>
    <row r="4" spans="1:11" s="122" customFormat="1" ht="22.5" customHeight="1">
      <c r="A4" s="119" t="s">
        <v>491</v>
      </c>
      <c r="B4" s="121"/>
      <c r="C4" s="119"/>
      <c r="D4" s="119"/>
      <c r="E4" s="414"/>
      <c r="F4" s="119"/>
      <c r="K4" s="123"/>
    </row>
    <row r="5" spans="1:11" s="122" customFormat="1" ht="22.5" customHeight="1">
      <c r="A5" s="119" t="s">
        <v>490</v>
      </c>
      <c r="B5" s="121"/>
      <c r="C5" s="119"/>
      <c r="D5" s="119"/>
      <c r="E5" s="414"/>
      <c r="F5" s="119"/>
      <c r="K5" s="123"/>
    </row>
    <row r="6" spans="1:11" s="122" customFormat="1" ht="22.5" customHeight="1">
      <c r="A6" s="585" t="s">
        <v>929</v>
      </c>
      <c r="B6" s="585"/>
      <c r="C6" s="585"/>
      <c r="D6" s="119"/>
      <c r="E6" s="414"/>
      <c r="F6" s="119"/>
      <c r="K6" s="123"/>
    </row>
    <row r="7" spans="1:11" s="119" customFormat="1" ht="22.5" customHeight="1" thickBot="1">
      <c r="A7" s="124"/>
      <c r="B7" s="125"/>
      <c r="C7" s="124"/>
      <c r="D7" s="124"/>
      <c r="E7" s="126"/>
      <c r="F7" s="124"/>
      <c r="G7" s="124"/>
      <c r="H7" s="124"/>
      <c r="I7" s="124"/>
      <c r="J7" s="127" t="s">
        <v>454</v>
      </c>
      <c r="K7" s="127" t="s">
        <v>454</v>
      </c>
    </row>
    <row r="8" spans="1:11" ht="22.5" customHeight="1" thickTop="1">
      <c r="A8" s="580" t="s">
        <v>0</v>
      </c>
      <c r="B8" s="582" t="s">
        <v>2</v>
      </c>
      <c r="C8" s="582"/>
      <c r="D8" s="415"/>
      <c r="E8" s="415"/>
      <c r="F8" s="582" t="s">
        <v>3</v>
      </c>
      <c r="G8" s="582"/>
      <c r="H8" s="582" t="s">
        <v>4</v>
      </c>
      <c r="I8" s="582"/>
      <c r="J8" s="415" t="s">
        <v>5</v>
      </c>
      <c r="K8" s="580" t="s">
        <v>10</v>
      </c>
    </row>
    <row r="9" spans="1:11" ht="22.5" customHeight="1">
      <c r="A9" s="581"/>
      <c r="B9" s="583"/>
      <c r="C9" s="583"/>
      <c r="D9" s="416" t="s">
        <v>6</v>
      </c>
      <c r="E9" s="416" t="s">
        <v>7</v>
      </c>
      <c r="F9" s="416" t="s">
        <v>8</v>
      </c>
      <c r="G9" s="416" t="s">
        <v>9</v>
      </c>
      <c r="H9" s="416" t="s">
        <v>8</v>
      </c>
      <c r="I9" s="416" t="s">
        <v>9</v>
      </c>
      <c r="J9" s="416"/>
      <c r="K9" s="581"/>
    </row>
    <row r="10" spans="1:11" s="134" customFormat="1" ht="22.5" customHeight="1">
      <c r="A10" s="129">
        <v>2</v>
      </c>
      <c r="B10" s="587" t="s">
        <v>293</v>
      </c>
      <c r="C10" s="588"/>
      <c r="D10" s="130"/>
      <c r="E10" s="130"/>
      <c r="F10" s="131"/>
      <c r="G10" s="132"/>
      <c r="H10" s="130"/>
      <c r="I10" s="133"/>
      <c r="J10" s="133"/>
      <c r="K10" s="131"/>
    </row>
    <row r="11" spans="1:11" ht="22.5" customHeight="1">
      <c r="A11" s="135"/>
      <c r="B11" s="136">
        <v>2.1</v>
      </c>
      <c r="C11" s="137" t="s">
        <v>466</v>
      </c>
      <c r="D11" s="138"/>
      <c r="E11" s="139"/>
      <c r="F11" s="140"/>
      <c r="G11" s="141"/>
      <c r="H11" s="138"/>
      <c r="I11" s="142"/>
      <c r="J11" s="142"/>
      <c r="K11" s="143"/>
    </row>
    <row r="12" spans="1:11" ht="22.5" customHeight="1">
      <c r="A12" s="145"/>
      <c r="B12" s="146" t="s">
        <v>32</v>
      </c>
      <c r="C12" s="147" t="s">
        <v>300</v>
      </c>
      <c r="D12" s="148">
        <v>9</v>
      </c>
      <c r="E12" s="143" t="s">
        <v>318</v>
      </c>
      <c r="F12" s="148"/>
      <c r="G12" s="148">
        <f>D12*F12</f>
        <v>0</v>
      </c>
      <c r="H12" s="148"/>
      <c r="I12" s="148">
        <f>H12*D12</f>
        <v>0</v>
      </c>
      <c r="J12" s="148">
        <f>I12+G12</f>
        <v>0</v>
      </c>
      <c r="K12" s="143"/>
    </row>
    <row r="13" spans="1:11" ht="22.5" customHeight="1">
      <c r="A13" s="145"/>
      <c r="B13" s="146" t="s">
        <v>33</v>
      </c>
      <c r="C13" s="147" t="s">
        <v>301</v>
      </c>
      <c r="D13" s="148">
        <v>4</v>
      </c>
      <c r="E13" s="149" t="s">
        <v>318</v>
      </c>
      <c r="F13" s="148"/>
      <c r="G13" s="148">
        <f t="shared" ref="G13:G42" si="0">D13*F13</f>
        <v>0</v>
      </c>
      <c r="H13" s="148"/>
      <c r="I13" s="148">
        <f t="shared" ref="I13:I42" si="1">H13*D13</f>
        <v>0</v>
      </c>
      <c r="J13" s="148">
        <f t="shared" ref="J13:J42" si="2">I13+G13</f>
        <v>0</v>
      </c>
      <c r="K13" s="143"/>
    </row>
    <row r="14" spans="1:11" ht="22.5" customHeight="1">
      <c r="A14" s="149"/>
      <c r="B14" s="146" t="s">
        <v>120</v>
      </c>
      <c r="C14" s="147" t="s">
        <v>302</v>
      </c>
      <c r="D14" s="148">
        <v>4</v>
      </c>
      <c r="E14" s="149" t="s">
        <v>318</v>
      </c>
      <c r="F14" s="148"/>
      <c r="G14" s="148">
        <f t="shared" si="0"/>
        <v>0</v>
      </c>
      <c r="H14" s="148"/>
      <c r="I14" s="148">
        <f t="shared" si="1"/>
        <v>0</v>
      </c>
      <c r="J14" s="148">
        <f t="shared" si="2"/>
        <v>0</v>
      </c>
      <c r="K14" s="143"/>
    </row>
    <row r="15" spans="1:11" ht="22.5" customHeight="1">
      <c r="A15" s="149"/>
      <c r="B15" s="146" t="s">
        <v>17</v>
      </c>
      <c r="C15" s="147" t="s">
        <v>757</v>
      </c>
      <c r="D15" s="148">
        <v>2</v>
      </c>
      <c r="E15" s="149" t="s">
        <v>318</v>
      </c>
      <c r="F15" s="148"/>
      <c r="G15" s="148">
        <f t="shared" si="0"/>
        <v>0</v>
      </c>
      <c r="H15" s="148"/>
      <c r="I15" s="148">
        <f t="shared" si="1"/>
        <v>0</v>
      </c>
      <c r="J15" s="148">
        <f t="shared" si="2"/>
        <v>0</v>
      </c>
      <c r="K15" s="143"/>
    </row>
    <row r="16" spans="1:11" ht="22.5" customHeight="1">
      <c r="A16" s="149"/>
      <c r="B16" s="146" t="s">
        <v>18</v>
      </c>
      <c r="C16" s="147" t="s">
        <v>757</v>
      </c>
      <c r="D16" s="148">
        <v>1</v>
      </c>
      <c r="E16" s="149" t="s">
        <v>318</v>
      </c>
      <c r="F16" s="148"/>
      <c r="G16" s="148">
        <f t="shared" si="0"/>
        <v>0</v>
      </c>
      <c r="H16" s="148"/>
      <c r="I16" s="148">
        <f t="shared" si="1"/>
        <v>0</v>
      </c>
      <c r="J16" s="148">
        <f t="shared" si="2"/>
        <v>0</v>
      </c>
      <c r="K16" s="143"/>
    </row>
    <row r="17" spans="1:11" ht="22.5" customHeight="1">
      <c r="A17" s="149"/>
      <c r="B17" s="146" t="s">
        <v>121</v>
      </c>
      <c r="C17" s="147" t="s">
        <v>833</v>
      </c>
      <c r="D17" s="148">
        <v>8</v>
      </c>
      <c r="E17" s="149" t="s">
        <v>318</v>
      </c>
      <c r="F17" s="148"/>
      <c r="G17" s="148">
        <f t="shared" si="0"/>
        <v>0</v>
      </c>
      <c r="H17" s="148"/>
      <c r="I17" s="148">
        <f t="shared" si="1"/>
        <v>0</v>
      </c>
      <c r="J17" s="148">
        <f t="shared" si="2"/>
        <v>0</v>
      </c>
      <c r="K17" s="143"/>
    </row>
    <row r="18" spans="1:11" ht="22.5" customHeight="1">
      <c r="A18" s="149"/>
      <c r="B18" s="146" t="s">
        <v>122</v>
      </c>
      <c r="C18" s="147" t="s">
        <v>303</v>
      </c>
      <c r="D18" s="148">
        <f>8+6</f>
        <v>14</v>
      </c>
      <c r="E18" s="149" t="s">
        <v>318</v>
      </c>
      <c r="F18" s="148"/>
      <c r="G18" s="148">
        <f t="shared" si="0"/>
        <v>0</v>
      </c>
      <c r="H18" s="148"/>
      <c r="I18" s="148">
        <f t="shared" si="1"/>
        <v>0</v>
      </c>
      <c r="J18" s="148">
        <f t="shared" si="2"/>
        <v>0</v>
      </c>
      <c r="K18" s="143"/>
    </row>
    <row r="19" spans="1:11" ht="22.5" customHeight="1">
      <c r="A19" s="149"/>
      <c r="B19" s="146" t="s">
        <v>123</v>
      </c>
      <c r="C19" s="147" t="s">
        <v>834</v>
      </c>
      <c r="D19" s="148">
        <v>133</v>
      </c>
      <c r="E19" s="149" t="s">
        <v>318</v>
      </c>
      <c r="F19" s="148"/>
      <c r="G19" s="148">
        <f t="shared" si="0"/>
        <v>0</v>
      </c>
      <c r="H19" s="148"/>
      <c r="I19" s="148">
        <f t="shared" si="1"/>
        <v>0</v>
      </c>
      <c r="J19" s="148">
        <f t="shared" si="2"/>
        <v>0</v>
      </c>
      <c r="K19" s="143"/>
    </row>
    <row r="20" spans="1:11" ht="22.5" customHeight="1">
      <c r="A20" s="149"/>
      <c r="B20" s="146" t="s">
        <v>304</v>
      </c>
      <c r="C20" s="147" t="s">
        <v>835</v>
      </c>
      <c r="D20" s="148">
        <v>73</v>
      </c>
      <c r="E20" s="149" t="s">
        <v>318</v>
      </c>
      <c r="F20" s="148"/>
      <c r="G20" s="148">
        <f t="shared" si="0"/>
        <v>0</v>
      </c>
      <c r="H20" s="148"/>
      <c r="I20" s="148">
        <f t="shared" si="1"/>
        <v>0</v>
      </c>
      <c r="J20" s="148">
        <f t="shared" si="2"/>
        <v>0</v>
      </c>
      <c r="K20" s="143"/>
    </row>
    <row r="21" spans="1:11" ht="22.5" customHeight="1">
      <c r="A21" s="149"/>
      <c r="B21" s="146" t="s">
        <v>124</v>
      </c>
      <c r="C21" s="147" t="s">
        <v>836</v>
      </c>
      <c r="D21" s="148">
        <v>1</v>
      </c>
      <c r="E21" s="149" t="s">
        <v>318</v>
      </c>
      <c r="F21" s="148"/>
      <c r="G21" s="148">
        <f t="shared" si="0"/>
        <v>0</v>
      </c>
      <c r="H21" s="148"/>
      <c r="I21" s="148">
        <f t="shared" si="1"/>
        <v>0</v>
      </c>
      <c r="J21" s="148">
        <f t="shared" si="2"/>
        <v>0</v>
      </c>
      <c r="K21" s="143"/>
    </row>
    <row r="22" spans="1:11" ht="22.5" customHeight="1">
      <c r="A22" s="149"/>
      <c r="B22" s="146" t="s">
        <v>125</v>
      </c>
      <c r="C22" s="147" t="s">
        <v>835</v>
      </c>
      <c r="D22" s="148">
        <v>2</v>
      </c>
      <c r="E22" s="149" t="s">
        <v>318</v>
      </c>
      <c r="F22" s="148"/>
      <c r="G22" s="148">
        <f t="shared" si="0"/>
        <v>0</v>
      </c>
      <c r="H22" s="148"/>
      <c r="I22" s="148">
        <f t="shared" si="1"/>
        <v>0</v>
      </c>
      <c r="J22" s="148">
        <f t="shared" si="2"/>
        <v>0</v>
      </c>
      <c r="K22" s="143"/>
    </row>
    <row r="23" spans="1:11" s="134" customFormat="1" ht="22.5" customHeight="1">
      <c r="A23" s="145"/>
      <c r="B23" s="150" t="s">
        <v>126</v>
      </c>
      <c r="C23" s="301" t="s">
        <v>837</v>
      </c>
      <c r="D23" s="151">
        <v>1</v>
      </c>
      <c r="E23" s="145" t="s">
        <v>13</v>
      </c>
      <c r="F23" s="148"/>
      <c r="G23" s="148">
        <f t="shared" si="0"/>
        <v>0</v>
      </c>
      <c r="H23" s="148"/>
      <c r="I23" s="148">
        <f t="shared" si="1"/>
        <v>0</v>
      </c>
      <c r="J23" s="148">
        <f t="shared" si="2"/>
        <v>0</v>
      </c>
      <c r="K23" s="152"/>
    </row>
    <row r="24" spans="1:11" s="134" customFormat="1" ht="22.5" customHeight="1">
      <c r="A24" s="145"/>
      <c r="B24" s="150" t="s">
        <v>305</v>
      </c>
      <c r="C24" s="153" t="s">
        <v>838</v>
      </c>
      <c r="D24" s="151">
        <v>1</v>
      </c>
      <c r="E24" s="145" t="s">
        <v>13</v>
      </c>
      <c r="F24" s="148"/>
      <c r="G24" s="148">
        <f t="shared" si="0"/>
        <v>0</v>
      </c>
      <c r="H24" s="148"/>
      <c r="I24" s="148">
        <f t="shared" si="1"/>
        <v>0</v>
      </c>
      <c r="J24" s="148">
        <f t="shared" si="2"/>
        <v>0</v>
      </c>
      <c r="K24" s="152"/>
    </row>
    <row r="25" spans="1:11" s="134" customFormat="1" ht="22.5" customHeight="1">
      <c r="A25" s="145"/>
      <c r="B25" s="150" t="s">
        <v>297</v>
      </c>
      <c r="C25" s="153" t="s">
        <v>839</v>
      </c>
      <c r="D25" s="151">
        <v>1</v>
      </c>
      <c r="E25" s="145" t="s">
        <v>318</v>
      </c>
      <c r="F25" s="148"/>
      <c r="G25" s="148">
        <f t="shared" si="0"/>
        <v>0</v>
      </c>
      <c r="H25" s="148"/>
      <c r="I25" s="148">
        <f t="shared" si="1"/>
        <v>0</v>
      </c>
      <c r="J25" s="148">
        <f t="shared" si="2"/>
        <v>0</v>
      </c>
      <c r="K25" s="152"/>
    </row>
    <row r="26" spans="1:11" s="134" customFormat="1" ht="22.5" customHeight="1">
      <c r="A26" s="145"/>
      <c r="B26" s="150" t="s">
        <v>298</v>
      </c>
      <c r="C26" s="153" t="s">
        <v>840</v>
      </c>
      <c r="D26" s="151">
        <v>2</v>
      </c>
      <c r="E26" s="145" t="s">
        <v>318</v>
      </c>
      <c r="F26" s="148"/>
      <c r="G26" s="148">
        <f t="shared" si="0"/>
        <v>0</v>
      </c>
      <c r="H26" s="148"/>
      <c r="I26" s="148">
        <f t="shared" si="1"/>
        <v>0</v>
      </c>
      <c r="J26" s="148">
        <f t="shared" si="2"/>
        <v>0</v>
      </c>
      <c r="K26" s="152"/>
    </row>
    <row r="27" spans="1:11" ht="22.5" customHeight="1">
      <c r="A27" s="149"/>
      <c r="B27" s="146" t="s">
        <v>299</v>
      </c>
      <c r="C27" s="147" t="s">
        <v>841</v>
      </c>
      <c r="D27" s="148">
        <v>2</v>
      </c>
      <c r="E27" s="149" t="s">
        <v>13</v>
      </c>
      <c r="F27" s="148"/>
      <c r="G27" s="148">
        <f t="shared" si="0"/>
        <v>0</v>
      </c>
      <c r="H27" s="148"/>
      <c r="I27" s="148">
        <f t="shared" si="1"/>
        <v>0</v>
      </c>
      <c r="J27" s="148">
        <f t="shared" si="2"/>
        <v>0</v>
      </c>
      <c r="K27" s="143"/>
    </row>
    <row r="28" spans="1:11" ht="22.5" customHeight="1">
      <c r="A28" s="149"/>
      <c r="B28" s="146" t="s">
        <v>306</v>
      </c>
      <c r="C28" s="147" t="s">
        <v>842</v>
      </c>
      <c r="D28" s="148">
        <v>4</v>
      </c>
      <c r="E28" s="149" t="s">
        <v>318</v>
      </c>
      <c r="F28" s="148"/>
      <c r="G28" s="148">
        <f t="shared" si="0"/>
        <v>0</v>
      </c>
      <c r="H28" s="148"/>
      <c r="I28" s="148">
        <f t="shared" si="1"/>
        <v>0</v>
      </c>
      <c r="J28" s="148">
        <f t="shared" si="2"/>
        <v>0</v>
      </c>
      <c r="K28" s="143"/>
    </row>
    <row r="29" spans="1:11" ht="22.5" customHeight="1">
      <c r="A29" s="149"/>
      <c r="B29" s="146" t="s">
        <v>307</v>
      </c>
      <c r="C29" s="147" t="s">
        <v>843</v>
      </c>
      <c r="D29" s="148">
        <v>23</v>
      </c>
      <c r="E29" s="149" t="s">
        <v>318</v>
      </c>
      <c r="F29" s="148"/>
      <c r="G29" s="148">
        <f t="shared" si="0"/>
        <v>0</v>
      </c>
      <c r="H29" s="148"/>
      <c r="I29" s="148">
        <f t="shared" si="1"/>
        <v>0</v>
      </c>
      <c r="J29" s="148">
        <f t="shared" si="2"/>
        <v>0</v>
      </c>
      <c r="K29" s="143"/>
    </row>
    <row r="30" spans="1:11" ht="22.5" customHeight="1">
      <c r="A30" s="149"/>
      <c r="B30" s="146" t="s">
        <v>308</v>
      </c>
      <c r="C30" s="147" t="s">
        <v>844</v>
      </c>
      <c r="D30" s="148">
        <v>6</v>
      </c>
      <c r="E30" s="149" t="s">
        <v>318</v>
      </c>
      <c r="F30" s="148"/>
      <c r="G30" s="148">
        <f t="shared" si="0"/>
        <v>0</v>
      </c>
      <c r="H30" s="148"/>
      <c r="I30" s="148">
        <f t="shared" si="1"/>
        <v>0</v>
      </c>
      <c r="J30" s="148">
        <f t="shared" si="2"/>
        <v>0</v>
      </c>
      <c r="K30" s="143"/>
    </row>
    <row r="31" spans="1:11" s="134" customFormat="1" ht="22.5" customHeight="1">
      <c r="A31" s="145"/>
      <c r="B31" s="150" t="s">
        <v>309</v>
      </c>
      <c r="C31" s="154" t="s">
        <v>708</v>
      </c>
      <c r="D31" s="151">
        <v>6</v>
      </c>
      <c r="E31" s="145" t="s">
        <v>318</v>
      </c>
      <c r="F31" s="148"/>
      <c r="G31" s="148">
        <f t="shared" si="0"/>
        <v>0</v>
      </c>
      <c r="H31" s="148"/>
      <c r="I31" s="148">
        <f t="shared" si="1"/>
        <v>0</v>
      </c>
      <c r="J31" s="148">
        <f t="shared" si="2"/>
        <v>0</v>
      </c>
      <c r="K31" s="152"/>
    </row>
    <row r="32" spans="1:11" s="134" customFormat="1" ht="22.5" customHeight="1">
      <c r="A32" s="145"/>
      <c r="B32" s="150" t="s">
        <v>319</v>
      </c>
      <c r="C32" s="154" t="s">
        <v>709</v>
      </c>
      <c r="D32" s="151">
        <v>1</v>
      </c>
      <c r="E32" s="145" t="s">
        <v>318</v>
      </c>
      <c r="F32" s="148"/>
      <c r="G32" s="148">
        <f t="shared" si="0"/>
        <v>0</v>
      </c>
      <c r="H32" s="148"/>
      <c r="I32" s="148">
        <f t="shared" si="1"/>
        <v>0</v>
      </c>
      <c r="J32" s="148">
        <f t="shared" si="2"/>
        <v>0</v>
      </c>
      <c r="K32" s="152"/>
    </row>
    <row r="33" spans="1:11" s="134" customFormat="1" ht="22.5" customHeight="1">
      <c r="A33" s="145"/>
      <c r="B33" s="150" t="s">
        <v>310</v>
      </c>
      <c r="C33" s="154" t="s">
        <v>710</v>
      </c>
      <c r="D33" s="151">
        <v>6</v>
      </c>
      <c r="E33" s="145" t="s">
        <v>318</v>
      </c>
      <c r="F33" s="148"/>
      <c r="G33" s="148">
        <f t="shared" si="0"/>
        <v>0</v>
      </c>
      <c r="H33" s="148"/>
      <c r="I33" s="148">
        <f t="shared" si="1"/>
        <v>0</v>
      </c>
      <c r="J33" s="148">
        <f t="shared" si="2"/>
        <v>0</v>
      </c>
      <c r="K33" s="152"/>
    </row>
    <row r="34" spans="1:11" ht="22.5" customHeight="1">
      <c r="A34" s="149"/>
      <c r="B34" s="146" t="s">
        <v>311</v>
      </c>
      <c r="C34" s="155" t="s">
        <v>845</v>
      </c>
      <c r="D34" s="148">
        <v>3</v>
      </c>
      <c r="E34" s="149" t="s">
        <v>318</v>
      </c>
      <c r="F34" s="148"/>
      <c r="G34" s="148">
        <f t="shared" si="0"/>
        <v>0</v>
      </c>
      <c r="H34" s="148"/>
      <c r="I34" s="148">
        <f t="shared" si="1"/>
        <v>0</v>
      </c>
      <c r="J34" s="148">
        <f t="shared" si="2"/>
        <v>0</v>
      </c>
      <c r="K34" s="143"/>
    </row>
    <row r="35" spans="1:11" ht="22.5" customHeight="1">
      <c r="A35" s="149"/>
      <c r="B35" s="146" t="s">
        <v>312</v>
      </c>
      <c r="C35" s="155" t="s">
        <v>758</v>
      </c>
      <c r="D35" s="148">
        <v>43</v>
      </c>
      <c r="E35" s="149" t="s">
        <v>318</v>
      </c>
      <c r="F35" s="148"/>
      <c r="G35" s="148">
        <f t="shared" si="0"/>
        <v>0</v>
      </c>
      <c r="H35" s="148"/>
      <c r="I35" s="148">
        <f t="shared" si="1"/>
        <v>0</v>
      </c>
      <c r="J35" s="148">
        <f t="shared" si="2"/>
        <v>0</v>
      </c>
      <c r="K35" s="143"/>
    </row>
    <row r="36" spans="1:11" ht="22.5" customHeight="1">
      <c r="A36" s="149"/>
      <c r="B36" s="146" t="s">
        <v>756</v>
      </c>
      <c r="C36" s="155" t="s">
        <v>759</v>
      </c>
      <c r="D36" s="148">
        <v>90</v>
      </c>
      <c r="E36" s="149" t="s">
        <v>318</v>
      </c>
      <c r="F36" s="148"/>
      <c r="G36" s="148">
        <f t="shared" si="0"/>
        <v>0</v>
      </c>
      <c r="H36" s="148"/>
      <c r="I36" s="148">
        <f t="shared" si="1"/>
        <v>0</v>
      </c>
      <c r="J36" s="148">
        <f t="shared" si="2"/>
        <v>0</v>
      </c>
      <c r="K36" s="143"/>
    </row>
    <row r="37" spans="1:11" ht="22.5" customHeight="1">
      <c r="A37" s="149"/>
      <c r="B37" s="146" t="s">
        <v>313</v>
      </c>
      <c r="C37" s="155" t="s">
        <v>707</v>
      </c>
      <c r="D37" s="148">
        <v>13</v>
      </c>
      <c r="E37" s="149" t="s">
        <v>318</v>
      </c>
      <c r="F37" s="148"/>
      <c r="G37" s="148">
        <f t="shared" si="0"/>
        <v>0</v>
      </c>
      <c r="H37" s="148"/>
      <c r="I37" s="148">
        <f t="shared" si="1"/>
        <v>0</v>
      </c>
      <c r="J37" s="148">
        <f t="shared" si="2"/>
        <v>0</v>
      </c>
      <c r="K37" s="143"/>
    </row>
    <row r="38" spans="1:11" ht="22.5" customHeight="1">
      <c r="A38" s="139"/>
      <c r="B38" s="156" t="s">
        <v>314</v>
      </c>
      <c r="C38" s="157" t="s">
        <v>300</v>
      </c>
      <c r="D38" s="158">
        <v>16</v>
      </c>
      <c r="E38" s="139" t="s">
        <v>318</v>
      </c>
      <c r="F38" s="148"/>
      <c r="G38" s="148">
        <f t="shared" si="0"/>
        <v>0</v>
      </c>
      <c r="H38" s="148"/>
      <c r="I38" s="148">
        <f t="shared" si="1"/>
        <v>0</v>
      </c>
      <c r="J38" s="148">
        <f t="shared" si="2"/>
        <v>0</v>
      </c>
      <c r="K38" s="139"/>
    </row>
    <row r="39" spans="1:11" ht="22.5" customHeight="1">
      <c r="A39" s="139"/>
      <c r="B39" s="156" t="s">
        <v>315</v>
      </c>
      <c r="C39" s="157" t="s">
        <v>755</v>
      </c>
      <c r="D39" s="158">
        <v>4</v>
      </c>
      <c r="E39" s="139" t="s">
        <v>318</v>
      </c>
      <c r="F39" s="148"/>
      <c r="G39" s="148">
        <f t="shared" si="0"/>
        <v>0</v>
      </c>
      <c r="H39" s="148"/>
      <c r="I39" s="148">
        <f t="shared" si="1"/>
        <v>0</v>
      </c>
      <c r="J39" s="148">
        <f t="shared" si="2"/>
        <v>0</v>
      </c>
      <c r="K39" s="139"/>
    </row>
    <row r="40" spans="1:11" ht="22.5" customHeight="1">
      <c r="A40" s="139"/>
      <c r="B40" s="156" t="s">
        <v>316</v>
      </c>
      <c r="C40" s="157" t="s">
        <v>754</v>
      </c>
      <c r="D40" s="158">
        <v>1</v>
      </c>
      <c r="E40" s="139" t="s">
        <v>318</v>
      </c>
      <c r="F40" s="148"/>
      <c r="G40" s="148">
        <f t="shared" si="0"/>
        <v>0</v>
      </c>
      <c r="H40" s="148"/>
      <c r="I40" s="148">
        <f t="shared" si="1"/>
        <v>0</v>
      </c>
      <c r="J40" s="148">
        <f t="shared" si="2"/>
        <v>0</v>
      </c>
      <c r="K40" s="139"/>
    </row>
    <row r="41" spans="1:11" ht="22.5" customHeight="1">
      <c r="A41" s="139"/>
      <c r="B41" s="156" t="s">
        <v>317</v>
      </c>
      <c r="C41" s="157" t="s">
        <v>707</v>
      </c>
      <c r="D41" s="158">
        <v>5</v>
      </c>
      <c r="E41" s="139" t="s">
        <v>318</v>
      </c>
      <c r="F41" s="148"/>
      <c r="G41" s="148">
        <f t="shared" si="0"/>
        <v>0</v>
      </c>
      <c r="H41" s="148"/>
      <c r="I41" s="148">
        <f t="shared" si="1"/>
        <v>0</v>
      </c>
      <c r="J41" s="148">
        <f t="shared" si="2"/>
        <v>0</v>
      </c>
      <c r="K41" s="139"/>
    </row>
    <row r="42" spans="1:11" ht="22.5" customHeight="1">
      <c r="A42" s="139"/>
      <c r="B42" s="156" t="s">
        <v>320</v>
      </c>
      <c r="C42" s="157" t="s">
        <v>846</v>
      </c>
      <c r="D42" s="159">
        <v>1</v>
      </c>
      <c r="E42" s="139" t="s">
        <v>318</v>
      </c>
      <c r="F42" s="148"/>
      <c r="G42" s="148">
        <f t="shared" si="0"/>
        <v>0</v>
      </c>
      <c r="H42" s="148"/>
      <c r="I42" s="148">
        <f t="shared" si="1"/>
        <v>0</v>
      </c>
      <c r="J42" s="148">
        <f t="shared" si="2"/>
        <v>0</v>
      </c>
      <c r="K42" s="139"/>
    </row>
    <row r="43" spans="1:11" ht="22.5" customHeight="1">
      <c r="A43" s="139"/>
      <c r="B43" s="156" t="s">
        <v>321</v>
      </c>
      <c r="C43" s="157" t="s">
        <v>300</v>
      </c>
      <c r="D43" s="159">
        <v>10</v>
      </c>
      <c r="E43" s="139" t="s">
        <v>318</v>
      </c>
      <c r="F43" s="148"/>
      <c r="G43" s="148">
        <f>D43*F43</f>
        <v>0</v>
      </c>
      <c r="H43" s="148"/>
      <c r="I43" s="148">
        <f>H43*D43</f>
        <v>0</v>
      </c>
      <c r="J43" s="148">
        <f>I43+G43</f>
        <v>0</v>
      </c>
      <c r="K43" s="139"/>
    </row>
    <row r="44" spans="1:11" ht="22.5" customHeight="1">
      <c r="A44" s="160"/>
      <c r="B44" s="161"/>
      <c r="C44" s="162"/>
      <c r="D44" s="163"/>
      <c r="E44" s="160"/>
      <c r="F44" s="163"/>
      <c r="G44" s="163"/>
      <c r="H44" s="163"/>
      <c r="I44" s="163"/>
      <c r="J44" s="163"/>
      <c r="K44" s="160"/>
    </row>
    <row r="45" spans="1:11" s="303" customFormat="1" ht="22.5" customHeight="1" thickBot="1">
      <c r="A45" s="584" t="s">
        <v>474</v>
      </c>
      <c r="B45" s="584"/>
      <c r="C45" s="584"/>
      <c r="D45" s="584"/>
      <c r="E45" s="584"/>
      <c r="F45" s="353"/>
      <c r="G45" s="353">
        <f>SUM(G12:G44)</f>
        <v>0</v>
      </c>
      <c r="H45" s="353">
        <f>SUM(H12:H44)</f>
        <v>0</v>
      </c>
      <c r="I45" s="353">
        <f>SUM(I12:I44)</f>
        <v>0</v>
      </c>
      <c r="J45" s="353">
        <f>SUM(J12:J44)</f>
        <v>0</v>
      </c>
      <c r="K45" s="421">
        <f>SUM(K12:K43)</f>
        <v>0</v>
      </c>
    </row>
    <row r="46" spans="1:11" ht="22.5" customHeight="1" thickTop="1">
      <c r="A46" s="152"/>
      <c r="B46" s="164">
        <v>2.2000000000000002</v>
      </c>
      <c r="C46" s="165" t="s">
        <v>295</v>
      </c>
      <c r="D46" s="140"/>
      <c r="E46" s="140"/>
      <c r="F46" s="140"/>
      <c r="G46" s="166"/>
      <c r="H46" s="140"/>
      <c r="I46" s="142"/>
      <c r="J46" s="142"/>
      <c r="K46" s="143"/>
    </row>
    <row r="47" spans="1:11" ht="21" customHeight="1">
      <c r="A47" s="139"/>
      <c r="B47" s="167" t="s">
        <v>739</v>
      </c>
      <c r="C47" s="168" t="s">
        <v>384</v>
      </c>
      <c r="D47" s="169"/>
      <c r="E47" s="139"/>
      <c r="F47" s="139"/>
      <c r="G47" s="170"/>
      <c r="H47" s="139"/>
      <c r="I47" s="170"/>
      <c r="J47" s="170"/>
      <c r="K47" s="171"/>
    </row>
    <row r="48" spans="1:11" ht="21" customHeight="1">
      <c r="A48" s="139"/>
      <c r="B48" s="172" t="s">
        <v>250</v>
      </c>
      <c r="C48" s="304" t="s">
        <v>590</v>
      </c>
      <c r="D48" s="169">
        <v>4</v>
      </c>
      <c r="E48" s="139" t="s">
        <v>13</v>
      </c>
      <c r="F48" s="148"/>
      <c r="G48" s="148">
        <f t="shared" ref="G48:G111" si="3">D48*F48</f>
        <v>0</v>
      </c>
      <c r="H48" s="148"/>
      <c r="I48" s="148">
        <f t="shared" ref="I48:I111" si="4">H48*D48</f>
        <v>0</v>
      </c>
      <c r="J48" s="148">
        <f t="shared" ref="J48:J111" si="5">I48+G48</f>
        <v>0</v>
      </c>
      <c r="K48" s="171"/>
    </row>
    <row r="49" spans="1:11" ht="21" customHeight="1">
      <c r="A49" s="139"/>
      <c r="B49" s="172" t="s">
        <v>250</v>
      </c>
      <c r="C49" s="304" t="s">
        <v>895</v>
      </c>
      <c r="D49" s="169">
        <v>6</v>
      </c>
      <c r="E49" s="139" t="s">
        <v>13</v>
      </c>
      <c r="F49" s="148"/>
      <c r="G49" s="148">
        <f t="shared" si="3"/>
        <v>0</v>
      </c>
      <c r="H49" s="148"/>
      <c r="I49" s="148">
        <f t="shared" si="4"/>
        <v>0</v>
      </c>
      <c r="J49" s="148">
        <f t="shared" si="5"/>
        <v>0</v>
      </c>
      <c r="K49" s="171"/>
    </row>
    <row r="50" spans="1:11" ht="21" customHeight="1">
      <c r="A50" s="139"/>
      <c r="B50" s="173"/>
      <c r="C50" s="174"/>
      <c r="D50" s="175"/>
      <c r="E50" s="139"/>
      <c r="F50" s="148"/>
      <c r="G50" s="148">
        <f t="shared" si="3"/>
        <v>0</v>
      </c>
      <c r="H50" s="148"/>
      <c r="I50" s="148">
        <f t="shared" si="4"/>
        <v>0</v>
      </c>
      <c r="J50" s="148">
        <f t="shared" si="5"/>
        <v>0</v>
      </c>
      <c r="K50" s="171"/>
    </row>
    <row r="51" spans="1:11" ht="21" customHeight="1">
      <c r="A51" s="139"/>
      <c r="B51" s="167" t="s">
        <v>740</v>
      </c>
      <c r="C51" s="168" t="s">
        <v>399</v>
      </c>
      <c r="D51" s="169"/>
      <c r="E51" s="139"/>
      <c r="F51" s="148"/>
      <c r="G51" s="148">
        <f t="shared" si="3"/>
        <v>0</v>
      </c>
      <c r="H51" s="148"/>
      <c r="I51" s="148">
        <f t="shared" si="4"/>
        <v>0</v>
      </c>
      <c r="J51" s="148">
        <f t="shared" si="5"/>
        <v>0</v>
      </c>
      <c r="K51" s="171"/>
    </row>
    <row r="52" spans="1:11" ht="20.100000000000001" customHeight="1">
      <c r="A52" s="139"/>
      <c r="B52" s="172" t="s">
        <v>250</v>
      </c>
      <c r="C52" s="176" t="s">
        <v>526</v>
      </c>
      <c r="D52" s="169">
        <v>1</v>
      </c>
      <c r="E52" s="139" t="s">
        <v>13</v>
      </c>
      <c r="F52" s="148"/>
      <c r="G52" s="148">
        <f t="shared" si="3"/>
        <v>0</v>
      </c>
      <c r="H52" s="148"/>
      <c r="I52" s="148">
        <f t="shared" si="4"/>
        <v>0</v>
      </c>
      <c r="J52" s="148">
        <f t="shared" si="5"/>
        <v>0</v>
      </c>
      <c r="K52" s="171"/>
    </row>
    <row r="53" spans="1:11" ht="20.100000000000001" customHeight="1">
      <c r="A53" s="139"/>
      <c r="B53" s="172" t="s">
        <v>250</v>
      </c>
      <c r="C53" s="176" t="s">
        <v>400</v>
      </c>
      <c r="D53" s="169">
        <v>1</v>
      </c>
      <c r="E53" s="139" t="s">
        <v>13</v>
      </c>
      <c r="F53" s="148"/>
      <c r="G53" s="148">
        <f t="shared" si="3"/>
        <v>0</v>
      </c>
      <c r="H53" s="148"/>
      <c r="I53" s="148">
        <f t="shared" si="4"/>
        <v>0</v>
      </c>
      <c r="J53" s="148">
        <f t="shared" si="5"/>
        <v>0</v>
      </c>
      <c r="K53" s="171"/>
    </row>
    <row r="54" spans="1:11" ht="20.100000000000001" customHeight="1">
      <c r="A54" s="139"/>
      <c r="B54" s="172" t="s">
        <v>250</v>
      </c>
      <c r="C54" s="176" t="s">
        <v>401</v>
      </c>
      <c r="D54" s="169">
        <v>11</v>
      </c>
      <c r="E54" s="139" t="s">
        <v>13</v>
      </c>
      <c r="F54" s="148"/>
      <c r="G54" s="148">
        <f t="shared" si="3"/>
        <v>0</v>
      </c>
      <c r="H54" s="148"/>
      <c r="I54" s="148">
        <f t="shared" si="4"/>
        <v>0</v>
      </c>
      <c r="J54" s="148">
        <f t="shared" si="5"/>
        <v>0</v>
      </c>
      <c r="K54" s="171"/>
    </row>
    <row r="55" spans="1:11" ht="20.100000000000001" customHeight="1">
      <c r="A55" s="139"/>
      <c r="B55" s="172" t="s">
        <v>250</v>
      </c>
      <c r="C55" s="176" t="s">
        <v>405</v>
      </c>
      <c r="D55" s="169">
        <v>15</v>
      </c>
      <c r="E55" s="139" t="s">
        <v>13</v>
      </c>
      <c r="F55" s="148"/>
      <c r="G55" s="148">
        <f t="shared" si="3"/>
        <v>0</v>
      </c>
      <c r="H55" s="148"/>
      <c r="I55" s="148">
        <f t="shared" si="4"/>
        <v>0</v>
      </c>
      <c r="J55" s="148">
        <f t="shared" si="5"/>
        <v>0</v>
      </c>
      <c r="K55" s="171"/>
    </row>
    <row r="56" spans="1:11" ht="21" customHeight="1">
      <c r="A56" s="139"/>
      <c r="B56" s="177" t="s">
        <v>250</v>
      </c>
      <c r="C56" s="174"/>
      <c r="D56" s="175"/>
      <c r="E56" s="178"/>
      <c r="F56" s="148"/>
      <c r="G56" s="148">
        <f t="shared" si="3"/>
        <v>0</v>
      </c>
      <c r="H56" s="148"/>
      <c r="I56" s="148">
        <f t="shared" si="4"/>
        <v>0</v>
      </c>
      <c r="J56" s="148">
        <f t="shared" si="5"/>
        <v>0</v>
      </c>
      <c r="K56" s="171"/>
    </row>
    <row r="57" spans="1:11" ht="21" customHeight="1">
      <c r="A57" s="139"/>
      <c r="B57" s="167" t="s">
        <v>741</v>
      </c>
      <c r="C57" s="168" t="s">
        <v>410</v>
      </c>
      <c r="D57" s="169"/>
      <c r="E57" s="139"/>
      <c r="F57" s="148"/>
      <c r="G57" s="148">
        <f t="shared" si="3"/>
        <v>0</v>
      </c>
      <c r="H57" s="148"/>
      <c r="I57" s="148">
        <f t="shared" si="4"/>
        <v>0</v>
      </c>
      <c r="J57" s="148">
        <f t="shared" si="5"/>
        <v>0</v>
      </c>
      <c r="K57" s="171"/>
    </row>
    <row r="58" spans="1:11" ht="20.100000000000001" customHeight="1">
      <c r="A58" s="139"/>
      <c r="B58" s="172" t="s">
        <v>250</v>
      </c>
      <c r="C58" s="176" t="s">
        <v>411</v>
      </c>
      <c r="D58" s="169">
        <v>1</v>
      </c>
      <c r="E58" s="139" t="s">
        <v>13</v>
      </c>
      <c r="F58" s="148"/>
      <c r="G58" s="148">
        <f t="shared" si="3"/>
        <v>0</v>
      </c>
      <c r="H58" s="148"/>
      <c r="I58" s="148">
        <f t="shared" si="4"/>
        <v>0</v>
      </c>
      <c r="J58" s="148">
        <f t="shared" si="5"/>
        <v>0</v>
      </c>
      <c r="K58" s="171"/>
    </row>
    <row r="59" spans="1:11" ht="20.100000000000001" customHeight="1">
      <c r="A59" s="139"/>
      <c r="B59" s="172"/>
      <c r="C59" s="176"/>
      <c r="D59" s="169"/>
      <c r="E59" s="139"/>
      <c r="F59" s="148"/>
      <c r="G59" s="148">
        <f t="shared" si="3"/>
        <v>0</v>
      </c>
      <c r="H59" s="148"/>
      <c r="I59" s="148">
        <f t="shared" si="4"/>
        <v>0</v>
      </c>
      <c r="J59" s="148">
        <f t="shared" si="5"/>
        <v>0</v>
      </c>
      <c r="K59" s="171"/>
    </row>
    <row r="60" spans="1:11" ht="21" customHeight="1">
      <c r="A60" s="139"/>
      <c r="B60" s="179" t="s">
        <v>742</v>
      </c>
      <c r="C60" s="180" t="s">
        <v>416</v>
      </c>
      <c r="D60" s="169"/>
      <c r="E60" s="139"/>
      <c r="F60" s="148"/>
      <c r="G60" s="148">
        <f t="shared" si="3"/>
        <v>0</v>
      </c>
      <c r="H60" s="148"/>
      <c r="I60" s="148">
        <f t="shared" si="4"/>
        <v>0</v>
      </c>
      <c r="J60" s="148">
        <f t="shared" si="5"/>
        <v>0</v>
      </c>
      <c r="K60" s="171"/>
    </row>
    <row r="61" spans="1:11" ht="20.100000000000001" customHeight="1">
      <c r="A61" s="139"/>
      <c r="B61" s="172" t="s">
        <v>250</v>
      </c>
      <c r="C61" s="176" t="s">
        <v>417</v>
      </c>
      <c r="D61" s="169">
        <v>1</v>
      </c>
      <c r="E61" s="139" t="s">
        <v>13</v>
      </c>
      <c r="F61" s="148"/>
      <c r="G61" s="148">
        <f t="shared" si="3"/>
        <v>0</v>
      </c>
      <c r="H61" s="148"/>
      <c r="I61" s="148">
        <f t="shared" si="4"/>
        <v>0</v>
      </c>
      <c r="J61" s="148">
        <f t="shared" si="5"/>
        <v>0</v>
      </c>
      <c r="K61" s="171"/>
    </row>
    <row r="62" spans="1:11" ht="20.100000000000001" customHeight="1">
      <c r="A62" s="139"/>
      <c r="B62" s="172" t="s">
        <v>250</v>
      </c>
      <c r="C62" s="176" t="s">
        <v>450</v>
      </c>
      <c r="D62" s="169">
        <v>4</v>
      </c>
      <c r="E62" s="139" t="s">
        <v>13</v>
      </c>
      <c r="F62" s="148"/>
      <c r="G62" s="148">
        <f t="shared" si="3"/>
        <v>0</v>
      </c>
      <c r="H62" s="148"/>
      <c r="I62" s="148">
        <f t="shared" si="4"/>
        <v>0</v>
      </c>
      <c r="J62" s="148">
        <f t="shared" si="5"/>
        <v>0</v>
      </c>
      <c r="K62" s="171"/>
    </row>
    <row r="63" spans="1:11" ht="20.100000000000001" customHeight="1">
      <c r="A63" s="139"/>
      <c r="B63" s="172" t="s">
        <v>250</v>
      </c>
      <c r="C63" s="176" t="s">
        <v>418</v>
      </c>
      <c r="D63" s="169">
        <v>8</v>
      </c>
      <c r="E63" s="139" t="s">
        <v>13</v>
      </c>
      <c r="F63" s="148"/>
      <c r="G63" s="148">
        <f t="shared" si="3"/>
        <v>0</v>
      </c>
      <c r="H63" s="148"/>
      <c r="I63" s="148">
        <f t="shared" si="4"/>
        <v>0</v>
      </c>
      <c r="J63" s="148">
        <f t="shared" si="5"/>
        <v>0</v>
      </c>
      <c r="K63" s="171"/>
    </row>
    <row r="64" spans="1:11" ht="20.100000000000001" customHeight="1">
      <c r="A64" s="139"/>
      <c r="B64" s="172" t="s">
        <v>250</v>
      </c>
      <c r="C64" s="176" t="s">
        <v>448</v>
      </c>
      <c r="D64" s="169">
        <v>8</v>
      </c>
      <c r="E64" s="139" t="s">
        <v>13</v>
      </c>
      <c r="F64" s="148"/>
      <c r="G64" s="148">
        <f t="shared" si="3"/>
        <v>0</v>
      </c>
      <c r="H64" s="148"/>
      <c r="I64" s="148">
        <f t="shared" si="4"/>
        <v>0</v>
      </c>
      <c r="J64" s="148">
        <f t="shared" si="5"/>
        <v>0</v>
      </c>
      <c r="K64" s="171"/>
    </row>
    <row r="65" spans="1:11" ht="20.100000000000001" customHeight="1">
      <c r="A65" s="139"/>
      <c r="B65" s="172" t="s">
        <v>250</v>
      </c>
      <c r="C65" s="176" t="s">
        <v>449</v>
      </c>
      <c r="D65" s="169">
        <v>16</v>
      </c>
      <c r="E65" s="139" t="s">
        <v>13</v>
      </c>
      <c r="F65" s="148"/>
      <c r="G65" s="148">
        <f t="shared" si="3"/>
        <v>0</v>
      </c>
      <c r="H65" s="148"/>
      <c r="I65" s="148">
        <f t="shared" si="4"/>
        <v>0</v>
      </c>
      <c r="J65" s="148">
        <f t="shared" si="5"/>
        <v>0</v>
      </c>
      <c r="K65" s="171"/>
    </row>
    <row r="66" spans="1:11" ht="20.100000000000001" customHeight="1">
      <c r="A66" s="139"/>
      <c r="B66" s="172"/>
      <c r="C66" s="176"/>
      <c r="D66" s="169"/>
      <c r="E66" s="139"/>
      <c r="F66" s="148"/>
      <c r="G66" s="148">
        <f t="shared" si="3"/>
        <v>0</v>
      </c>
      <c r="H66" s="148"/>
      <c r="I66" s="148">
        <f t="shared" si="4"/>
        <v>0</v>
      </c>
      <c r="J66" s="148">
        <f t="shared" si="5"/>
        <v>0</v>
      </c>
      <c r="K66" s="171"/>
    </row>
    <row r="67" spans="1:11" ht="20.100000000000001" customHeight="1">
      <c r="A67" s="139"/>
      <c r="B67" s="181" t="s">
        <v>743</v>
      </c>
      <c r="C67" s="168" t="s">
        <v>429</v>
      </c>
      <c r="D67" s="169"/>
      <c r="E67" s="139"/>
      <c r="F67" s="148"/>
      <c r="G67" s="148">
        <f t="shared" si="3"/>
        <v>0</v>
      </c>
      <c r="H67" s="148"/>
      <c r="I67" s="148">
        <f t="shared" si="4"/>
        <v>0</v>
      </c>
      <c r="J67" s="148">
        <f t="shared" si="5"/>
        <v>0</v>
      </c>
      <c r="K67" s="171"/>
    </row>
    <row r="68" spans="1:11" ht="20.100000000000001" customHeight="1">
      <c r="A68" s="139"/>
      <c r="B68" s="177" t="s">
        <v>250</v>
      </c>
      <c r="C68" s="174" t="s">
        <v>527</v>
      </c>
      <c r="D68" s="182">
        <v>1</v>
      </c>
      <c r="E68" s="178" t="s">
        <v>13</v>
      </c>
      <c r="F68" s="148"/>
      <c r="G68" s="148">
        <f t="shared" si="3"/>
        <v>0</v>
      </c>
      <c r="H68" s="148"/>
      <c r="I68" s="148">
        <f t="shared" si="4"/>
        <v>0</v>
      </c>
      <c r="J68" s="148">
        <f t="shared" si="5"/>
        <v>0</v>
      </c>
      <c r="K68" s="171"/>
    </row>
    <row r="69" spans="1:11" ht="20.100000000000001" customHeight="1">
      <c r="A69" s="139"/>
      <c r="B69" s="177" t="s">
        <v>250</v>
      </c>
      <c r="C69" s="174" t="s">
        <v>430</v>
      </c>
      <c r="D69" s="183">
        <v>14</v>
      </c>
      <c r="E69" s="178" t="s">
        <v>13</v>
      </c>
      <c r="F69" s="148"/>
      <c r="G69" s="148">
        <f t="shared" si="3"/>
        <v>0</v>
      </c>
      <c r="H69" s="148"/>
      <c r="I69" s="148">
        <f t="shared" si="4"/>
        <v>0</v>
      </c>
      <c r="J69" s="148">
        <f t="shared" si="5"/>
        <v>0</v>
      </c>
      <c r="K69" s="171"/>
    </row>
    <row r="70" spans="1:11" ht="20.100000000000001" customHeight="1">
      <c r="A70" s="139"/>
      <c r="B70" s="177" t="s">
        <v>250</v>
      </c>
      <c r="C70" s="174" t="s">
        <v>431</v>
      </c>
      <c r="D70" s="183">
        <v>1</v>
      </c>
      <c r="E70" s="178" t="s">
        <v>13</v>
      </c>
      <c r="F70" s="148"/>
      <c r="G70" s="148">
        <f t="shared" si="3"/>
        <v>0</v>
      </c>
      <c r="H70" s="148"/>
      <c r="I70" s="148">
        <f t="shared" si="4"/>
        <v>0</v>
      </c>
      <c r="J70" s="148">
        <f t="shared" si="5"/>
        <v>0</v>
      </c>
      <c r="K70" s="171"/>
    </row>
    <row r="71" spans="1:11" ht="20.100000000000001" customHeight="1">
      <c r="A71" s="139"/>
      <c r="B71" s="172"/>
      <c r="C71" s="176"/>
      <c r="D71" s="169"/>
      <c r="E71" s="139"/>
      <c r="F71" s="148"/>
      <c r="G71" s="148">
        <f t="shared" si="3"/>
        <v>0</v>
      </c>
      <c r="H71" s="148"/>
      <c r="I71" s="148">
        <f t="shared" si="4"/>
        <v>0</v>
      </c>
      <c r="J71" s="148">
        <f t="shared" si="5"/>
        <v>0</v>
      </c>
      <c r="K71" s="171"/>
    </row>
    <row r="72" spans="1:11" ht="20.100000000000001" customHeight="1">
      <c r="A72" s="139"/>
      <c r="B72" s="181" t="s">
        <v>744</v>
      </c>
      <c r="C72" s="168" t="s">
        <v>433</v>
      </c>
      <c r="D72" s="169"/>
      <c r="E72" s="139"/>
      <c r="F72" s="148"/>
      <c r="G72" s="148">
        <f t="shared" si="3"/>
        <v>0</v>
      </c>
      <c r="H72" s="148"/>
      <c r="I72" s="148">
        <f t="shared" si="4"/>
        <v>0</v>
      </c>
      <c r="J72" s="148">
        <f t="shared" si="5"/>
        <v>0</v>
      </c>
      <c r="K72" s="171"/>
    </row>
    <row r="73" spans="1:11" ht="22.5" customHeight="1">
      <c r="A73" s="139"/>
      <c r="B73" s="156" t="s">
        <v>250</v>
      </c>
      <c r="C73" s="184" t="s">
        <v>441</v>
      </c>
      <c r="D73" s="183">
        <v>1</v>
      </c>
      <c r="E73" s="178" t="s">
        <v>13</v>
      </c>
      <c r="F73" s="148"/>
      <c r="G73" s="148">
        <f t="shared" si="3"/>
        <v>0</v>
      </c>
      <c r="H73" s="148"/>
      <c r="I73" s="148">
        <f t="shared" si="4"/>
        <v>0</v>
      </c>
      <c r="J73" s="148">
        <f t="shared" si="5"/>
        <v>0</v>
      </c>
      <c r="K73" s="139"/>
    </row>
    <row r="74" spans="1:11" ht="22.5" customHeight="1">
      <c r="A74" s="139"/>
      <c r="B74" s="156" t="s">
        <v>250</v>
      </c>
      <c r="C74" s="184" t="s">
        <v>442</v>
      </c>
      <c r="D74" s="183">
        <v>1</v>
      </c>
      <c r="E74" s="178" t="s">
        <v>13</v>
      </c>
      <c r="F74" s="148"/>
      <c r="G74" s="148">
        <f t="shared" si="3"/>
        <v>0</v>
      </c>
      <c r="H74" s="148"/>
      <c r="I74" s="148">
        <f t="shared" si="4"/>
        <v>0</v>
      </c>
      <c r="J74" s="148">
        <f t="shared" si="5"/>
        <v>0</v>
      </c>
      <c r="K74" s="139"/>
    </row>
    <row r="75" spans="1:11" ht="20.100000000000001" customHeight="1">
      <c r="A75" s="139"/>
      <c r="B75" s="177" t="s">
        <v>250</v>
      </c>
      <c r="C75" s="174" t="s">
        <v>296</v>
      </c>
      <c r="D75" s="183">
        <v>1</v>
      </c>
      <c r="E75" s="178" t="s">
        <v>13</v>
      </c>
      <c r="F75" s="148"/>
      <c r="G75" s="148">
        <f t="shared" si="3"/>
        <v>0</v>
      </c>
      <c r="H75" s="148"/>
      <c r="I75" s="148">
        <f t="shared" si="4"/>
        <v>0</v>
      </c>
      <c r="J75" s="148">
        <f t="shared" si="5"/>
        <v>0</v>
      </c>
      <c r="K75" s="171"/>
    </row>
    <row r="76" spans="1:11" ht="20.100000000000001" customHeight="1">
      <c r="A76" s="139"/>
      <c r="B76" s="177" t="s">
        <v>250</v>
      </c>
      <c r="C76" s="174" t="s">
        <v>434</v>
      </c>
      <c r="D76" s="183">
        <v>1</v>
      </c>
      <c r="E76" s="178" t="s">
        <v>13</v>
      </c>
      <c r="F76" s="148"/>
      <c r="G76" s="148">
        <f t="shared" si="3"/>
        <v>0</v>
      </c>
      <c r="H76" s="148"/>
      <c r="I76" s="148">
        <f t="shared" si="4"/>
        <v>0</v>
      </c>
      <c r="J76" s="148">
        <f t="shared" si="5"/>
        <v>0</v>
      </c>
      <c r="K76" s="171"/>
    </row>
    <row r="77" spans="1:11" ht="20.100000000000001" customHeight="1">
      <c r="A77" s="139"/>
      <c r="B77" s="177" t="s">
        <v>250</v>
      </c>
      <c r="C77" s="174" t="s">
        <v>435</v>
      </c>
      <c r="D77" s="183">
        <v>1</v>
      </c>
      <c r="E77" s="178" t="s">
        <v>13</v>
      </c>
      <c r="F77" s="148"/>
      <c r="G77" s="148">
        <f t="shared" si="3"/>
        <v>0</v>
      </c>
      <c r="H77" s="148"/>
      <c r="I77" s="148">
        <f t="shared" si="4"/>
        <v>0</v>
      </c>
      <c r="J77" s="148">
        <f t="shared" si="5"/>
        <v>0</v>
      </c>
      <c r="K77" s="171"/>
    </row>
    <row r="78" spans="1:11" ht="20.100000000000001" customHeight="1">
      <c r="A78" s="139"/>
      <c r="B78" s="177" t="s">
        <v>250</v>
      </c>
      <c r="C78" s="184" t="s">
        <v>436</v>
      </c>
      <c r="D78" s="183">
        <v>64</v>
      </c>
      <c r="E78" s="178" t="s">
        <v>13</v>
      </c>
      <c r="F78" s="148"/>
      <c r="G78" s="148">
        <f t="shared" si="3"/>
        <v>0</v>
      </c>
      <c r="H78" s="148"/>
      <c r="I78" s="148">
        <f t="shared" si="4"/>
        <v>0</v>
      </c>
      <c r="J78" s="148">
        <f t="shared" si="5"/>
        <v>0</v>
      </c>
      <c r="K78" s="171"/>
    </row>
    <row r="79" spans="1:11" ht="20.100000000000001" customHeight="1">
      <c r="A79" s="139"/>
      <c r="B79" s="177" t="s">
        <v>250</v>
      </c>
      <c r="C79" s="184" t="s">
        <v>437</v>
      </c>
      <c r="D79" s="183">
        <v>29</v>
      </c>
      <c r="E79" s="178" t="s">
        <v>13</v>
      </c>
      <c r="F79" s="148"/>
      <c r="G79" s="148">
        <f t="shared" si="3"/>
        <v>0</v>
      </c>
      <c r="H79" s="148"/>
      <c r="I79" s="148">
        <f t="shared" si="4"/>
        <v>0</v>
      </c>
      <c r="J79" s="148">
        <f t="shared" si="5"/>
        <v>0</v>
      </c>
      <c r="K79" s="171"/>
    </row>
    <row r="80" spans="1:11" ht="20.100000000000001" customHeight="1">
      <c r="A80" s="139"/>
      <c r="B80" s="177" t="s">
        <v>250</v>
      </c>
      <c r="C80" s="184" t="s">
        <v>438</v>
      </c>
      <c r="D80" s="183">
        <v>7</v>
      </c>
      <c r="E80" s="178" t="s">
        <v>13</v>
      </c>
      <c r="F80" s="148"/>
      <c r="G80" s="148">
        <f t="shared" si="3"/>
        <v>0</v>
      </c>
      <c r="H80" s="148"/>
      <c r="I80" s="148">
        <f t="shared" si="4"/>
        <v>0</v>
      </c>
      <c r="J80" s="148">
        <f t="shared" si="5"/>
        <v>0</v>
      </c>
      <c r="K80" s="171"/>
    </row>
    <row r="81" spans="1:11" ht="20.100000000000001" customHeight="1">
      <c r="A81" s="139"/>
      <c r="B81" s="172"/>
      <c r="C81" s="176"/>
      <c r="D81" s="169"/>
      <c r="E81" s="139"/>
      <c r="F81" s="148"/>
      <c r="G81" s="148">
        <f t="shared" si="3"/>
        <v>0</v>
      </c>
      <c r="H81" s="148"/>
      <c r="I81" s="148">
        <f t="shared" si="4"/>
        <v>0</v>
      </c>
      <c r="J81" s="148">
        <f t="shared" si="5"/>
        <v>0</v>
      </c>
      <c r="K81" s="171"/>
    </row>
    <row r="82" spans="1:11" ht="20.100000000000001" customHeight="1">
      <c r="A82" s="139"/>
      <c r="B82" s="181" t="s">
        <v>745</v>
      </c>
      <c r="C82" s="168" t="s">
        <v>440</v>
      </c>
      <c r="D82" s="185"/>
      <c r="E82" s="178"/>
      <c r="F82" s="148"/>
      <c r="G82" s="148">
        <f t="shared" si="3"/>
        <v>0</v>
      </c>
      <c r="H82" s="148"/>
      <c r="I82" s="148">
        <f t="shared" si="4"/>
        <v>0</v>
      </c>
      <c r="J82" s="148">
        <f t="shared" si="5"/>
        <v>0</v>
      </c>
      <c r="K82" s="171"/>
    </row>
    <row r="83" spans="1:11" ht="20.100000000000001" customHeight="1">
      <c r="A83" s="139"/>
      <c r="B83" s="177" t="s">
        <v>250</v>
      </c>
      <c r="C83" s="184" t="s">
        <v>441</v>
      </c>
      <c r="D83" s="183">
        <v>1</v>
      </c>
      <c r="E83" s="178" t="s">
        <v>13</v>
      </c>
      <c r="F83" s="148"/>
      <c r="G83" s="148">
        <f t="shared" si="3"/>
        <v>0</v>
      </c>
      <c r="H83" s="148"/>
      <c r="I83" s="148">
        <f t="shared" si="4"/>
        <v>0</v>
      </c>
      <c r="J83" s="148">
        <f t="shared" si="5"/>
        <v>0</v>
      </c>
      <c r="K83" s="171"/>
    </row>
    <row r="84" spans="1:11" ht="20.100000000000001" customHeight="1">
      <c r="A84" s="139"/>
      <c r="B84" s="177" t="s">
        <v>250</v>
      </c>
      <c r="C84" s="184" t="s">
        <v>442</v>
      </c>
      <c r="D84" s="183">
        <v>1</v>
      </c>
      <c r="E84" s="178" t="s">
        <v>13</v>
      </c>
      <c r="F84" s="148"/>
      <c r="G84" s="148">
        <f t="shared" si="3"/>
        <v>0</v>
      </c>
      <c r="H84" s="148"/>
      <c r="I84" s="148">
        <f t="shared" si="4"/>
        <v>0</v>
      </c>
      <c r="J84" s="148">
        <f t="shared" si="5"/>
        <v>0</v>
      </c>
      <c r="K84" s="171"/>
    </row>
    <row r="85" spans="1:11" ht="21" customHeight="1">
      <c r="A85" s="139"/>
      <c r="B85" s="172"/>
      <c r="C85" s="176"/>
      <c r="D85" s="169"/>
      <c r="E85" s="139"/>
      <c r="F85" s="148"/>
      <c r="G85" s="148">
        <f t="shared" si="3"/>
        <v>0</v>
      </c>
      <c r="H85" s="148"/>
      <c r="I85" s="148">
        <f t="shared" si="4"/>
        <v>0</v>
      </c>
      <c r="J85" s="148">
        <f t="shared" si="5"/>
        <v>0</v>
      </c>
      <c r="K85" s="171"/>
    </row>
    <row r="86" spans="1:11" ht="22.5" customHeight="1">
      <c r="A86" s="139"/>
      <c r="B86" s="171" t="s">
        <v>746</v>
      </c>
      <c r="C86" s="168" t="s">
        <v>289</v>
      </c>
      <c r="D86" s="183"/>
      <c r="E86" s="178"/>
      <c r="F86" s="148"/>
      <c r="G86" s="148">
        <f t="shared" si="3"/>
        <v>0</v>
      </c>
      <c r="H86" s="148"/>
      <c r="I86" s="148">
        <f t="shared" si="4"/>
        <v>0</v>
      </c>
      <c r="J86" s="148">
        <f t="shared" si="5"/>
        <v>0</v>
      </c>
      <c r="K86" s="171"/>
    </row>
    <row r="87" spans="1:11" ht="22.5" customHeight="1">
      <c r="A87" s="139"/>
      <c r="B87" s="177" t="s">
        <v>11</v>
      </c>
      <c r="C87" s="174" t="s">
        <v>591</v>
      </c>
      <c r="D87" s="183">
        <v>1</v>
      </c>
      <c r="E87" s="178" t="s">
        <v>13</v>
      </c>
      <c r="F87" s="148"/>
      <c r="G87" s="148">
        <f t="shared" si="3"/>
        <v>0</v>
      </c>
      <c r="H87" s="148"/>
      <c r="I87" s="148">
        <f t="shared" si="4"/>
        <v>0</v>
      </c>
      <c r="J87" s="148">
        <f t="shared" si="5"/>
        <v>0</v>
      </c>
      <c r="K87" s="171"/>
    </row>
    <row r="88" spans="1:11" ht="22.5" customHeight="1">
      <c r="A88" s="139"/>
      <c r="B88" s="177" t="s">
        <v>11</v>
      </c>
      <c r="C88" s="174" t="s">
        <v>592</v>
      </c>
      <c r="D88" s="183">
        <v>1</v>
      </c>
      <c r="E88" s="178" t="s">
        <v>13</v>
      </c>
      <c r="F88" s="148"/>
      <c r="G88" s="148">
        <f t="shared" si="3"/>
        <v>0</v>
      </c>
      <c r="H88" s="148"/>
      <c r="I88" s="148">
        <f t="shared" si="4"/>
        <v>0</v>
      </c>
      <c r="J88" s="148">
        <f t="shared" si="5"/>
        <v>0</v>
      </c>
      <c r="K88" s="171"/>
    </row>
    <row r="89" spans="1:11" ht="22.5" customHeight="1">
      <c r="A89" s="139"/>
      <c r="B89" s="177" t="s">
        <v>11</v>
      </c>
      <c r="C89" s="174" t="s">
        <v>593</v>
      </c>
      <c r="D89" s="183">
        <v>1</v>
      </c>
      <c r="E89" s="178" t="s">
        <v>13</v>
      </c>
      <c r="F89" s="148"/>
      <c r="G89" s="148">
        <f t="shared" si="3"/>
        <v>0</v>
      </c>
      <c r="H89" s="148"/>
      <c r="I89" s="148">
        <f t="shared" si="4"/>
        <v>0</v>
      </c>
      <c r="J89" s="148">
        <f t="shared" si="5"/>
        <v>0</v>
      </c>
      <c r="K89" s="171"/>
    </row>
    <row r="90" spans="1:11" ht="22.5" customHeight="1">
      <c r="A90" s="139"/>
      <c r="B90" s="177" t="s">
        <v>11</v>
      </c>
      <c r="C90" s="174" t="s">
        <v>608</v>
      </c>
      <c r="D90" s="183">
        <v>4</v>
      </c>
      <c r="E90" s="178" t="s">
        <v>13</v>
      </c>
      <c r="F90" s="148"/>
      <c r="G90" s="148">
        <f t="shared" si="3"/>
        <v>0</v>
      </c>
      <c r="H90" s="148"/>
      <c r="I90" s="148">
        <f t="shared" si="4"/>
        <v>0</v>
      </c>
      <c r="J90" s="148">
        <f t="shared" si="5"/>
        <v>0</v>
      </c>
      <c r="K90" s="171"/>
    </row>
    <row r="91" spans="1:11" ht="22.5" customHeight="1">
      <c r="A91" s="139"/>
      <c r="B91" s="177" t="s">
        <v>11</v>
      </c>
      <c r="C91" s="174" t="s">
        <v>609</v>
      </c>
      <c r="D91" s="183">
        <v>4</v>
      </c>
      <c r="E91" s="178" t="s">
        <v>13</v>
      </c>
      <c r="F91" s="148"/>
      <c r="G91" s="148">
        <f t="shared" si="3"/>
        <v>0</v>
      </c>
      <c r="H91" s="148"/>
      <c r="I91" s="148">
        <f t="shared" si="4"/>
        <v>0</v>
      </c>
      <c r="J91" s="148">
        <f t="shared" si="5"/>
        <v>0</v>
      </c>
      <c r="K91" s="171"/>
    </row>
    <row r="92" spans="1:11" ht="22.5" customHeight="1">
      <c r="A92" s="139"/>
      <c r="B92" s="177" t="s">
        <v>11</v>
      </c>
      <c r="C92" s="174" t="s">
        <v>610</v>
      </c>
      <c r="D92" s="183">
        <v>4</v>
      </c>
      <c r="E92" s="178" t="s">
        <v>13</v>
      </c>
      <c r="F92" s="148"/>
      <c r="G92" s="148">
        <f t="shared" si="3"/>
        <v>0</v>
      </c>
      <c r="H92" s="148"/>
      <c r="I92" s="148">
        <f t="shared" si="4"/>
        <v>0</v>
      </c>
      <c r="J92" s="148">
        <f t="shared" si="5"/>
        <v>0</v>
      </c>
      <c r="K92" s="171"/>
    </row>
    <row r="93" spans="1:11" ht="22.5" customHeight="1">
      <c r="A93" s="139"/>
      <c r="B93" s="177" t="s">
        <v>11</v>
      </c>
      <c r="C93" s="174" t="s">
        <v>611</v>
      </c>
      <c r="D93" s="183">
        <v>4</v>
      </c>
      <c r="E93" s="178" t="s">
        <v>13</v>
      </c>
      <c r="F93" s="148"/>
      <c r="G93" s="148">
        <f t="shared" si="3"/>
        <v>0</v>
      </c>
      <c r="H93" s="148"/>
      <c r="I93" s="148">
        <f t="shared" si="4"/>
        <v>0</v>
      </c>
      <c r="J93" s="148">
        <f t="shared" si="5"/>
        <v>0</v>
      </c>
      <c r="K93" s="171"/>
    </row>
    <row r="94" spans="1:11" ht="22.5" customHeight="1">
      <c r="A94" s="139"/>
      <c r="B94" s="177" t="s">
        <v>11</v>
      </c>
      <c r="C94" s="174" t="s">
        <v>290</v>
      </c>
      <c r="D94" s="183">
        <v>1</v>
      </c>
      <c r="E94" s="178" t="s">
        <v>13</v>
      </c>
      <c r="F94" s="148"/>
      <c r="G94" s="148">
        <f t="shared" si="3"/>
        <v>0</v>
      </c>
      <c r="H94" s="148"/>
      <c r="I94" s="148">
        <f t="shared" si="4"/>
        <v>0</v>
      </c>
      <c r="J94" s="148">
        <f t="shared" si="5"/>
        <v>0</v>
      </c>
      <c r="K94" s="171"/>
    </row>
    <row r="95" spans="1:11" ht="22.5" customHeight="1">
      <c r="A95" s="139"/>
      <c r="B95" s="177" t="s">
        <v>11</v>
      </c>
      <c r="C95" s="174" t="s">
        <v>291</v>
      </c>
      <c r="D95" s="183">
        <v>1</v>
      </c>
      <c r="E95" s="178" t="s">
        <v>13</v>
      </c>
      <c r="F95" s="148"/>
      <c r="G95" s="148">
        <f t="shared" si="3"/>
        <v>0</v>
      </c>
      <c r="H95" s="148"/>
      <c r="I95" s="148">
        <f t="shared" si="4"/>
        <v>0</v>
      </c>
      <c r="J95" s="148">
        <f t="shared" si="5"/>
        <v>0</v>
      </c>
      <c r="K95" s="171"/>
    </row>
    <row r="96" spans="1:11" ht="22.5" customHeight="1">
      <c r="A96" s="139"/>
      <c r="B96" s="172"/>
      <c r="C96" s="176"/>
      <c r="D96" s="169"/>
      <c r="E96" s="139"/>
      <c r="F96" s="148"/>
      <c r="G96" s="148">
        <f t="shared" si="3"/>
        <v>0</v>
      </c>
      <c r="H96" s="148"/>
      <c r="I96" s="148">
        <f t="shared" si="4"/>
        <v>0</v>
      </c>
      <c r="J96" s="148">
        <f t="shared" si="5"/>
        <v>0</v>
      </c>
      <c r="K96" s="171"/>
    </row>
    <row r="97" spans="1:11" ht="22.5" customHeight="1">
      <c r="A97" s="139"/>
      <c r="B97" s="186" t="s">
        <v>747</v>
      </c>
      <c r="C97" s="180" t="s">
        <v>467</v>
      </c>
      <c r="D97" s="169"/>
      <c r="E97" s="139"/>
      <c r="F97" s="148"/>
      <c r="G97" s="148">
        <f t="shared" si="3"/>
        <v>0</v>
      </c>
      <c r="H97" s="148"/>
      <c r="I97" s="148">
        <f t="shared" si="4"/>
        <v>0</v>
      </c>
      <c r="J97" s="148">
        <f t="shared" si="5"/>
        <v>0</v>
      </c>
      <c r="K97" s="171"/>
    </row>
    <row r="98" spans="1:11" ht="22.5" customHeight="1">
      <c r="A98" s="139"/>
      <c r="B98" s="172" t="s">
        <v>11</v>
      </c>
      <c r="C98" s="176" t="s">
        <v>594</v>
      </c>
      <c r="D98" s="169">
        <v>4</v>
      </c>
      <c r="E98" s="139" t="s">
        <v>13</v>
      </c>
      <c r="F98" s="148"/>
      <c r="G98" s="148">
        <f t="shared" si="3"/>
        <v>0</v>
      </c>
      <c r="H98" s="148"/>
      <c r="I98" s="148">
        <f t="shared" si="4"/>
        <v>0</v>
      </c>
      <c r="J98" s="148">
        <f t="shared" si="5"/>
        <v>0</v>
      </c>
      <c r="K98" s="171"/>
    </row>
    <row r="99" spans="1:11" ht="22.5" customHeight="1">
      <c r="A99" s="139"/>
      <c r="B99" s="172" t="s">
        <v>11</v>
      </c>
      <c r="C99" s="176" t="s">
        <v>451</v>
      </c>
      <c r="D99" s="169">
        <v>4</v>
      </c>
      <c r="E99" s="139" t="s">
        <v>13</v>
      </c>
      <c r="F99" s="148"/>
      <c r="G99" s="148">
        <f t="shared" si="3"/>
        <v>0</v>
      </c>
      <c r="H99" s="148"/>
      <c r="I99" s="148">
        <f t="shared" si="4"/>
        <v>0</v>
      </c>
      <c r="J99" s="148">
        <f t="shared" si="5"/>
        <v>0</v>
      </c>
      <c r="K99" s="171"/>
    </row>
    <row r="100" spans="1:11" ht="22.5" customHeight="1">
      <c r="A100" s="139"/>
      <c r="B100" s="172" t="s">
        <v>11</v>
      </c>
      <c r="C100" s="176" t="s">
        <v>288</v>
      </c>
      <c r="D100" s="169">
        <v>1</v>
      </c>
      <c r="E100" s="139" t="s">
        <v>13</v>
      </c>
      <c r="F100" s="148"/>
      <c r="G100" s="148">
        <f t="shared" si="3"/>
        <v>0</v>
      </c>
      <c r="H100" s="148"/>
      <c r="I100" s="148">
        <f t="shared" si="4"/>
        <v>0</v>
      </c>
      <c r="J100" s="148">
        <f t="shared" si="5"/>
        <v>0</v>
      </c>
      <c r="K100" s="171"/>
    </row>
    <row r="101" spans="1:11" ht="22.5" customHeight="1">
      <c r="A101" s="139"/>
      <c r="B101" s="172"/>
      <c r="C101" s="176"/>
      <c r="D101" s="169"/>
      <c r="E101" s="139"/>
      <c r="F101" s="148"/>
      <c r="G101" s="148">
        <f t="shared" si="3"/>
        <v>0</v>
      </c>
      <c r="H101" s="148"/>
      <c r="I101" s="148">
        <f t="shared" si="4"/>
        <v>0</v>
      </c>
      <c r="J101" s="148">
        <f t="shared" si="5"/>
        <v>0</v>
      </c>
      <c r="K101" s="171"/>
    </row>
    <row r="102" spans="1:11" ht="22.5" customHeight="1">
      <c r="A102" s="139"/>
      <c r="B102" s="186" t="s">
        <v>748</v>
      </c>
      <c r="C102" s="180" t="s">
        <v>292</v>
      </c>
      <c r="D102" s="169"/>
      <c r="E102" s="139"/>
      <c r="F102" s="148"/>
      <c r="G102" s="148">
        <f t="shared" si="3"/>
        <v>0</v>
      </c>
      <c r="H102" s="148"/>
      <c r="I102" s="148">
        <f t="shared" si="4"/>
        <v>0</v>
      </c>
      <c r="J102" s="148">
        <f t="shared" si="5"/>
        <v>0</v>
      </c>
      <c r="K102" s="171"/>
    </row>
    <row r="103" spans="1:11" ht="22.5" customHeight="1">
      <c r="A103" s="139"/>
      <c r="B103" s="172" t="s">
        <v>11</v>
      </c>
      <c r="C103" s="176" t="s">
        <v>594</v>
      </c>
      <c r="D103" s="169">
        <v>5</v>
      </c>
      <c r="E103" s="139" t="s">
        <v>13</v>
      </c>
      <c r="F103" s="148"/>
      <c r="G103" s="148">
        <f t="shared" si="3"/>
        <v>0</v>
      </c>
      <c r="H103" s="148"/>
      <c r="I103" s="148">
        <f t="shared" si="4"/>
        <v>0</v>
      </c>
      <c r="J103" s="148">
        <f t="shared" si="5"/>
        <v>0</v>
      </c>
      <c r="K103" s="171"/>
    </row>
    <row r="104" spans="1:11" ht="22.5" customHeight="1">
      <c r="A104" s="139"/>
      <c r="B104" s="172" t="s">
        <v>250</v>
      </c>
      <c r="C104" s="176" t="s">
        <v>451</v>
      </c>
      <c r="D104" s="169">
        <v>2</v>
      </c>
      <c r="E104" s="139" t="s">
        <v>13</v>
      </c>
      <c r="F104" s="148"/>
      <c r="G104" s="148">
        <f t="shared" si="3"/>
        <v>0</v>
      </c>
      <c r="H104" s="148"/>
      <c r="I104" s="148">
        <f t="shared" si="4"/>
        <v>0</v>
      </c>
      <c r="J104" s="148">
        <f t="shared" si="5"/>
        <v>0</v>
      </c>
      <c r="K104" s="171"/>
    </row>
    <row r="105" spans="1:11" ht="22.5" customHeight="1">
      <c r="A105" s="139"/>
      <c r="B105" s="172"/>
      <c r="C105" s="176"/>
      <c r="D105" s="169"/>
      <c r="E105" s="139"/>
      <c r="F105" s="148"/>
      <c r="G105" s="148">
        <f t="shared" si="3"/>
        <v>0</v>
      </c>
      <c r="H105" s="148"/>
      <c r="I105" s="148">
        <f t="shared" si="4"/>
        <v>0</v>
      </c>
      <c r="J105" s="148">
        <f t="shared" si="5"/>
        <v>0</v>
      </c>
      <c r="K105" s="171"/>
    </row>
    <row r="106" spans="1:11" ht="22.5" customHeight="1">
      <c r="A106" s="139"/>
      <c r="B106" s="186" t="s">
        <v>749</v>
      </c>
      <c r="C106" s="180" t="s">
        <v>468</v>
      </c>
      <c r="D106" s="169"/>
      <c r="E106" s="139"/>
      <c r="F106" s="148"/>
      <c r="G106" s="148">
        <f t="shared" si="3"/>
        <v>0</v>
      </c>
      <c r="H106" s="148"/>
      <c r="I106" s="148">
        <f t="shared" si="4"/>
        <v>0</v>
      </c>
      <c r="J106" s="148">
        <f t="shared" si="5"/>
        <v>0</v>
      </c>
      <c r="K106" s="171"/>
    </row>
    <row r="107" spans="1:11" ht="22.5" customHeight="1">
      <c r="A107" s="139"/>
      <c r="B107" s="172" t="s">
        <v>11</v>
      </c>
      <c r="C107" s="176" t="s">
        <v>595</v>
      </c>
      <c r="D107" s="169">
        <v>1</v>
      </c>
      <c r="E107" s="139" t="s">
        <v>13</v>
      </c>
      <c r="F107" s="148"/>
      <c r="G107" s="148">
        <f t="shared" si="3"/>
        <v>0</v>
      </c>
      <c r="H107" s="148"/>
      <c r="I107" s="148">
        <f t="shared" si="4"/>
        <v>0</v>
      </c>
      <c r="J107" s="148">
        <f t="shared" si="5"/>
        <v>0</v>
      </c>
      <c r="K107" s="171"/>
    </row>
    <row r="108" spans="1:11" ht="22.5" customHeight="1">
      <c r="A108" s="139"/>
      <c r="B108" s="172" t="s">
        <v>11</v>
      </c>
      <c r="C108" s="176" t="s">
        <v>596</v>
      </c>
      <c r="D108" s="169">
        <v>1</v>
      </c>
      <c r="E108" s="139" t="s">
        <v>13</v>
      </c>
      <c r="F108" s="148"/>
      <c r="G108" s="148">
        <f t="shared" si="3"/>
        <v>0</v>
      </c>
      <c r="H108" s="148"/>
      <c r="I108" s="148">
        <f t="shared" si="4"/>
        <v>0</v>
      </c>
      <c r="J108" s="148">
        <f t="shared" si="5"/>
        <v>0</v>
      </c>
      <c r="K108" s="171"/>
    </row>
    <row r="109" spans="1:11" ht="22.5" customHeight="1">
      <c r="A109" s="139"/>
      <c r="B109" s="172" t="s">
        <v>11</v>
      </c>
      <c r="C109" s="176" t="s">
        <v>734</v>
      </c>
      <c r="D109" s="169">
        <v>1</v>
      </c>
      <c r="E109" s="139" t="s">
        <v>13</v>
      </c>
      <c r="F109" s="148"/>
      <c r="G109" s="148">
        <f t="shared" si="3"/>
        <v>0</v>
      </c>
      <c r="H109" s="148"/>
      <c r="I109" s="148">
        <f t="shared" si="4"/>
        <v>0</v>
      </c>
      <c r="J109" s="148">
        <f t="shared" si="5"/>
        <v>0</v>
      </c>
      <c r="K109" s="171"/>
    </row>
    <row r="110" spans="1:11" ht="22.5" customHeight="1">
      <c r="A110" s="139"/>
      <c r="B110" s="172" t="s">
        <v>11</v>
      </c>
      <c r="C110" s="176" t="s">
        <v>599</v>
      </c>
      <c r="D110" s="169">
        <v>1</v>
      </c>
      <c r="E110" s="139" t="s">
        <v>13</v>
      </c>
      <c r="F110" s="148"/>
      <c r="G110" s="148">
        <f t="shared" si="3"/>
        <v>0</v>
      </c>
      <c r="H110" s="148"/>
      <c r="I110" s="148">
        <f t="shared" si="4"/>
        <v>0</v>
      </c>
      <c r="J110" s="148">
        <f t="shared" si="5"/>
        <v>0</v>
      </c>
      <c r="K110" s="171"/>
    </row>
    <row r="111" spans="1:11" ht="22.5" customHeight="1">
      <c r="A111" s="139"/>
      <c r="B111" s="172" t="s">
        <v>11</v>
      </c>
      <c r="C111" s="176" t="s">
        <v>600</v>
      </c>
      <c r="D111" s="169">
        <v>1</v>
      </c>
      <c r="E111" s="139" t="s">
        <v>13</v>
      </c>
      <c r="F111" s="148"/>
      <c r="G111" s="148">
        <f t="shared" si="3"/>
        <v>0</v>
      </c>
      <c r="H111" s="148"/>
      <c r="I111" s="148">
        <f t="shared" si="4"/>
        <v>0</v>
      </c>
      <c r="J111" s="148">
        <f t="shared" si="5"/>
        <v>0</v>
      </c>
      <c r="K111" s="171"/>
    </row>
    <row r="112" spans="1:11" ht="22.5" customHeight="1">
      <c r="A112" s="139"/>
      <c r="B112" s="172" t="s">
        <v>11</v>
      </c>
      <c r="C112" s="187" t="s">
        <v>601</v>
      </c>
      <c r="D112" s="169">
        <v>2</v>
      </c>
      <c r="E112" s="139" t="s">
        <v>13</v>
      </c>
      <c r="F112" s="148"/>
      <c r="G112" s="148">
        <f t="shared" ref="G112:G124" si="6">D112*F112</f>
        <v>0</v>
      </c>
      <c r="H112" s="148"/>
      <c r="I112" s="148">
        <f t="shared" ref="I112:I124" si="7">H112*D112</f>
        <v>0</v>
      </c>
      <c r="J112" s="148">
        <f t="shared" ref="J112:J124" si="8">I112+G112</f>
        <v>0</v>
      </c>
      <c r="K112" s="171"/>
    </row>
    <row r="113" spans="1:11" ht="22.5" customHeight="1">
      <c r="A113" s="139"/>
      <c r="B113" s="172" t="s">
        <v>11</v>
      </c>
      <c r="C113" s="176" t="s">
        <v>602</v>
      </c>
      <c r="D113" s="169">
        <v>2</v>
      </c>
      <c r="E113" s="139" t="s">
        <v>13</v>
      </c>
      <c r="F113" s="148"/>
      <c r="G113" s="148">
        <f t="shared" si="6"/>
        <v>0</v>
      </c>
      <c r="H113" s="148"/>
      <c r="I113" s="148">
        <f t="shared" si="7"/>
        <v>0</v>
      </c>
      <c r="J113" s="148">
        <f t="shared" si="8"/>
        <v>0</v>
      </c>
      <c r="K113" s="171"/>
    </row>
    <row r="114" spans="1:11" ht="22.5" customHeight="1">
      <c r="A114" s="139"/>
      <c r="B114" s="172" t="s">
        <v>11</v>
      </c>
      <c r="C114" s="187" t="s">
        <v>603</v>
      </c>
      <c r="D114" s="169">
        <v>2</v>
      </c>
      <c r="E114" s="139" t="s">
        <v>13</v>
      </c>
      <c r="F114" s="148"/>
      <c r="G114" s="148">
        <f t="shared" si="6"/>
        <v>0</v>
      </c>
      <c r="H114" s="148"/>
      <c r="I114" s="148">
        <f t="shared" si="7"/>
        <v>0</v>
      </c>
      <c r="J114" s="148">
        <f t="shared" si="8"/>
        <v>0</v>
      </c>
      <c r="K114" s="171"/>
    </row>
    <row r="115" spans="1:11" ht="22.5" customHeight="1">
      <c r="A115" s="139"/>
      <c r="B115" s="172" t="s">
        <v>11</v>
      </c>
      <c r="C115" s="176" t="s">
        <v>604</v>
      </c>
      <c r="D115" s="169">
        <v>2</v>
      </c>
      <c r="E115" s="139" t="s">
        <v>13</v>
      </c>
      <c r="F115" s="148"/>
      <c r="G115" s="148">
        <f t="shared" si="6"/>
        <v>0</v>
      </c>
      <c r="H115" s="148"/>
      <c r="I115" s="148">
        <f t="shared" si="7"/>
        <v>0</v>
      </c>
      <c r="J115" s="148">
        <f t="shared" si="8"/>
        <v>0</v>
      </c>
      <c r="K115" s="171"/>
    </row>
    <row r="116" spans="1:11" ht="22.5" customHeight="1">
      <c r="A116" s="139"/>
      <c r="B116" s="172" t="s">
        <v>11</v>
      </c>
      <c r="C116" s="176" t="s">
        <v>287</v>
      </c>
      <c r="D116" s="169">
        <v>1</v>
      </c>
      <c r="E116" s="139" t="s">
        <v>13</v>
      </c>
      <c r="F116" s="148"/>
      <c r="G116" s="148">
        <f t="shared" si="6"/>
        <v>0</v>
      </c>
      <c r="H116" s="148"/>
      <c r="I116" s="148">
        <f t="shared" si="7"/>
        <v>0</v>
      </c>
      <c r="J116" s="148">
        <f t="shared" si="8"/>
        <v>0</v>
      </c>
      <c r="K116" s="171"/>
    </row>
    <row r="117" spans="1:11" ht="22.5" customHeight="1">
      <c r="A117" s="139"/>
      <c r="B117" s="172" t="s">
        <v>250</v>
      </c>
      <c r="C117" s="176" t="s">
        <v>598</v>
      </c>
      <c r="D117" s="169">
        <v>1</v>
      </c>
      <c r="E117" s="139" t="s">
        <v>13</v>
      </c>
      <c r="F117" s="148"/>
      <c r="G117" s="148">
        <f t="shared" si="6"/>
        <v>0</v>
      </c>
      <c r="H117" s="148"/>
      <c r="I117" s="148">
        <f t="shared" si="7"/>
        <v>0</v>
      </c>
      <c r="J117" s="148">
        <f t="shared" si="8"/>
        <v>0</v>
      </c>
      <c r="K117" s="171"/>
    </row>
    <row r="118" spans="1:11" ht="22.5" customHeight="1">
      <c r="A118" s="139"/>
      <c r="B118" s="172" t="s">
        <v>250</v>
      </c>
      <c r="C118" s="176" t="s">
        <v>735</v>
      </c>
      <c r="D118" s="169">
        <v>2</v>
      </c>
      <c r="E118" s="139" t="s">
        <v>13</v>
      </c>
      <c r="F118" s="148"/>
      <c r="G118" s="148">
        <f t="shared" si="6"/>
        <v>0</v>
      </c>
      <c r="H118" s="148"/>
      <c r="I118" s="148">
        <f t="shared" si="7"/>
        <v>0</v>
      </c>
      <c r="J118" s="148">
        <f t="shared" si="8"/>
        <v>0</v>
      </c>
      <c r="K118" s="171"/>
    </row>
    <row r="119" spans="1:11" ht="22.5" customHeight="1">
      <c r="A119" s="139"/>
      <c r="B119" s="172" t="s">
        <v>250</v>
      </c>
      <c r="C119" s="176" t="s">
        <v>606</v>
      </c>
      <c r="D119" s="169">
        <v>5</v>
      </c>
      <c r="E119" s="139" t="s">
        <v>13</v>
      </c>
      <c r="F119" s="148"/>
      <c r="G119" s="148">
        <f t="shared" si="6"/>
        <v>0</v>
      </c>
      <c r="H119" s="148"/>
      <c r="I119" s="148">
        <f t="shared" si="7"/>
        <v>0</v>
      </c>
      <c r="J119" s="148">
        <f t="shared" si="8"/>
        <v>0</v>
      </c>
      <c r="K119" s="171"/>
    </row>
    <row r="120" spans="1:11" ht="22.5" customHeight="1">
      <c r="A120" s="139"/>
      <c r="B120" s="172" t="s">
        <v>250</v>
      </c>
      <c r="C120" s="176" t="s">
        <v>607</v>
      </c>
      <c r="D120" s="169">
        <v>2</v>
      </c>
      <c r="E120" s="139" t="s">
        <v>13</v>
      </c>
      <c r="F120" s="148"/>
      <c r="G120" s="148">
        <f t="shared" si="6"/>
        <v>0</v>
      </c>
      <c r="H120" s="148"/>
      <c r="I120" s="148">
        <f t="shared" si="7"/>
        <v>0</v>
      </c>
      <c r="J120" s="148">
        <f t="shared" si="8"/>
        <v>0</v>
      </c>
      <c r="K120" s="171"/>
    </row>
    <row r="121" spans="1:11" ht="22.5" customHeight="1">
      <c r="A121" s="139"/>
      <c r="B121" s="188"/>
      <c r="C121" s="176"/>
      <c r="D121" s="169"/>
      <c r="E121" s="139"/>
      <c r="F121" s="148"/>
      <c r="G121" s="148">
        <f t="shared" si="6"/>
        <v>0</v>
      </c>
      <c r="H121" s="148"/>
      <c r="I121" s="148">
        <f t="shared" si="7"/>
        <v>0</v>
      </c>
      <c r="J121" s="148">
        <f t="shared" si="8"/>
        <v>0</v>
      </c>
      <c r="K121" s="139"/>
    </row>
    <row r="122" spans="1:11" ht="22.5" customHeight="1">
      <c r="A122" s="139"/>
      <c r="B122" s="186" t="s">
        <v>750</v>
      </c>
      <c r="C122" s="180" t="s">
        <v>469</v>
      </c>
      <c r="D122" s="169"/>
      <c r="E122" s="139"/>
      <c r="F122" s="148"/>
      <c r="G122" s="148">
        <f t="shared" si="6"/>
        <v>0</v>
      </c>
      <c r="H122" s="148"/>
      <c r="I122" s="148">
        <f t="shared" si="7"/>
        <v>0</v>
      </c>
      <c r="J122" s="148">
        <f t="shared" si="8"/>
        <v>0</v>
      </c>
      <c r="K122" s="171"/>
    </row>
    <row r="123" spans="1:11" ht="22.5" customHeight="1">
      <c r="A123" s="139"/>
      <c r="B123" s="172" t="s">
        <v>11</v>
      </c>
      <c r="C123" s="176" t="s">
        <v>594</v>
      </c>
      <c r="D123" s="169">
        <v>2</v>
      </c>
      <c r="E123" s="139" t="s">
        <v>13</v>
      </c>
      <c r="F123" s="148"/>
      <c r="G123" s="148">
        <f t="shared" si="6"/>
        <v>0</v>
      </c>
      <c r="H123" s="148"/>
      <c r="I123" s="148">
        <f t="shared" si="7"/>
        <v>0</v>
      </c>
      <c r="J123" s="148">
        <f t="shared" si="8"/>
        <v>0</v>
      </c>
      <c r="K123" s="171"/>
    </row>
    <row r="124" spans="1:11" ht="22.5" customHeight="1">
      <c r="A124" s="139"/>
      <c r="B124" s="172" t="s">
        <v>250</v>
      </c>
      <c r="C124" s="176" t="s">
        <v>451</v>
      </c>
      <c r="D124" s="169">
        <v>2</v>
      </c>
      <c r="E124" s="139" t="s">
        <v>13</v>
      </c>
      <c r="F124" s="148"/>
      <c r="G124" s="148">
        <f t="shared" si="6"/>
        <v>0</v>
      </c>
      <c r="H124" s="148"/>
      <c r="I124" s="148">
        <f t="shared" si="7"/>
        <v>0</v>
      </c>
      <c r="J124" s="148">
        <f t="shared" si="8"/>
        <v>0</v>
      </c>
      <c r="K124" s="171"/>
    </row>
    <row r="125" spans="1:11" ht="21" customHeight="1">
      <c r="A125" s="160"/>
      <c r="B125" s="189"/>
      <c r="C125" s="190"/>
      <c r="D125" s="191"/>
      <c r="E125" s="160"/>
      <c r="F125" s="160"/>
      <c r="G125" s="192"/>
      <c r="H125" s="160"/>
      <c r="I125" s="192"/>
      <c r="J125" s="192"/>
      <c r="K125" s="305"/>
    </row>
    <row r="126" spans="1:11" s="303" customFormat="1" ht="21" customHeight="1" thickBot="1">
      <c r="A126" s="584" t="s">
        <v>470</v>
      </c>
      <c r="B126" s="584"/>
      <c r="C126" s="584"/>
      <c r="D126" s="584"/>
      <c r="E126" s="584"/>
      <c r="F126" s="353"/>
      <c r="G126" s="353">
        <f>SUM(G48:G125)</f>
        <v>0</v>
      </c>
      <c r="H126" s="353"/>
      <c r="I126" s="353"/>
      <c r="J126" s="353">
        <f>SUM(J48:J125)</f>
        <v>0</v>
      </c>
      <c r="K126" s="378"/>
    </row>
    <row r="127" spans="1:11" s="200" customFormat="1" ht="24" customHeight="1" thickTop="1">
      <c r="A127" s="193"/>
      <c r="B127" s="194">
        <v>2.2999999999999998</v>
      </c>
      <c r="C127" s="195" t="s">
        <v>244</v>
      </c>
      <c r="D127" s="196"/>
      <c r="E127" s="197"/>
      <c r="F127" s="198"/>
      <c r="G127" s="199"/>
      <c r="H127" s="198"/>
      <c r="I127" s="198"/>
      <c r="J127" s="198"/>
      <c r="K127" s="306"/>
    </row>
    <row r="128" spans="1:11" s="208" customFormat="1" ht="18" customHeight="1">
      <c r="A128" s="201"/>
      <c r="B128" s="202" t="s">
        <v>737</v>
      </c>
      <c r="C128" s="203" t="s">
        <v>357</v>
      </c>
      <c r="D128" s="204"/>
      <c r="E128" s="205"/>
      <c r="F128" s="206"/>
      <c r="G128" s="170"/>
      <c r="H128" s="207"/>
      <c r="I128" s="207"/>
      <c r="J128" s="207"/>
      <c r="K128" s="171"/>
    </row>
    <row r="129" spans="1:11" s="200" customFormat="1" ht="18" customHeight="1">
      <c r="A129" s="209"/>
      <c r="B129" s="177" t="s">
        <v>250</v>
      </c>
      <c r="C129" s="210" t="s">
        <v>241</v>
      </c>
      <c r="D129" s="211">
        <v>1</v>
      </c>
      <c r="E129" s="212" t="s">
        <v>13</v>
      </c>
      <c r="F129" s="148"/>
      <c r="G129" s="148">
        <f t="shared" ref="G129:G138" si="9">D129*F129</f>
        <v>0</v>
      </c>
      <c r="H129" s="148"/>
      <c r="I129" s="148">
        <f t="shared" ref="I129:I138" si="10">H129*D129</f>
        <v>0</v>
      </c>
      <c r="J129" s="148">
        <f t="shared" ref="J129:J138" si="11">I129+G129</f>
        <v>0</v>
      </c>
      <c r="K129" s="171"/>
    </row>
    <row r="130" spans="1:11" s="200" customFormat="1" ht="18" customHeight="1">
      <c r="A130" s="209"/>
      <c r="B130" s="177"/>
      <c r="C130" s="210" t="s">
        <v>242</v>
      </c>
      <c r="D130" s="213"/>
      <c r="E130" s="214"/>
      <c r="F130" s="148"/>
      <c r="G130" s="148">
        <f t="shared" si="9"/>
        <v>0</v>
      </c>
      <c r="H130" s="148"/>
      <c r="I130" s="148">
        <f t="shared" si="10"/>
        <v>0</v>
      </c>
      <c r="J130" s="148">
        <f t="shared" si="11"/>
        <v>0</v>
      </c>
      <c r="K130" s="171"/>
    </row>
    <row r="131" spans="1:11" s="200" customFormat="1" ht="18" customHeight="1">
      <c r="A131" s="209"/>
      <c r="B131" s="177" t="s">
        <v>250</v>
      </c>
      <c r="C131" s="210" t="s">
        <v>612</v>
      </c>
      <c r="D131" s="211"/>
      <c r="E131" s="212"/>
      <c r="F131" s="148"/>
      <c r="G131" s="148">
        <f t="shared" si="9"/>
        <v>0</v>
      </c>
      <c r="H131" s="148"/>
      <c r="I131" s="148">
        <f t="shared" si="10"/>
        <v>0</v>
      </c>
      <c r="J131" s="148">
        <f t="shared" si="11"/>
        <v>0</v>
      </c>
      <c r="K131" s="171"/>
    </row>
    <row r="132" spans="1:11" s="200" customFormat="1" ht="18" customHeight="1">
      <c r="A132" s="209"/>
      <c r="B132" s="177" t="s">
        <v>250</v>
      </c>
      <c r="C132" s="210" t="s">
        <v>631</v>
      </c>
      <c r="D132" s="211">
        <v>1</v>
      </c>
      <c r="E132" s="212" t="s">
        <v>13</v>
      </c>
      <c r="F132" s="148"/>
      <c r="G132" s="148">
        <f t="shared" si="9"/>
        <v>0</v>
      </c>
      <c r="H132" s="148"/>
      <c r="I132" s="148">
        <f t="shared" si="10"/>
        <v>0</v>
      </c>
      <c r="J132" s="148">
        <f t="shared" si="11"/>
        <v>0</v>
      </c>
      <c r="K132" s="171"/>
    </row>
    <row r="133" spans="1:11" s="200" customFormat="1" ht="18" customHeight="1">
      <c r="A133" s="209"/>
      <c r="B133" s="177" t="s">
        <v>250</v>
      </c>
      <c r="C133" s="210" t="s">
        <v>359</v>
      </c>
      <c r="D133" s="211">
        <v>2</v>
      </c>
      <c r="E133" s="212" t="s">
        <v>13</v>
      </c>
      <c r="F133" s="148"/>
      <c r="G133" s="148">
        <f t="shared" si="9"/>
        <v>0</v>
      </c>
      <c r="H133" s="148"/>
      <c r="I133" s="148">
        <f t="shared" si="10"/>
        <v>0</v>
      </c>
      <c r="J133" s="148">
        <f t="shared" si="11"/>
        <v>0</v>
      </c>
      <c r="K133" s="171"/>
    </row>
    <row r="134" spans="1:11" s="200" customFormat="1" ht="18" customHeight="1">
      <c r="A134" s="209"/>
      <c r="B134" s="177" t="s">
        <v>250</v>
      </c>
      <c r="C134" s="210" t="s">
        <v>360</v>
      </c>
      <c r="D134" s="211">
        <v>1</v>
      </c>
      <c r="E134" s="212" t="s">
        <v>13</v>
      </c>
      <c r="F134" s="148"/>
      <c r="G134" s="148">
        <f t="shared" si="9"/>
        <v>0</v>
      </c>
      <c r="H134" s="148"/>
      <c r="I134" s="148">
        <f t="shared" si="10"/>
        <v>0</v>
      </c>
      <c r="J134" s="148">
        <f t="shared" si="11"/>
        <v>0</v>
      </c>
      <c r="K134" s="171"/>
    </row>
    <row r="135" spans="1:11" s="200" customFormat="1" ht="18" customHeight="1">
      <c r="A135" s="209"/>
      <c r="B135" s="177"/>
      <c r="C135" s="210"/>
      <c r="D135" s="211"/>
      <c r="E135" s="212"/>
      <c r="F135" s="148"/>
      <c r="G135" s="148">
        <f t="shared" si="9"/>
        <v>0</v>
      </c>
      <c r="H135" s="148"/>
      <c r="I135" s="148">
        <f t="shared" si="10"/>
        <v>0</v>
      </c>
      <c r="J135" s="148">
        <f t="shared" si="11"/>
        <v>0</v>
      </c>
      <c r="K135" s="171"/>
    </row>
    <row r="136" spans="1:11" s="208" customFormat="1" ht="18" customHeight="1">
      <c r="A136" s="201"/>
      <c r="B136" s="202" t="s">
        <v>738</v>
      </c>
      <c r="C136" s="203" t="s">
        <v>349</v>
      </c>
      <c r="D136" s="215"/>
      <c r="E136" s="216"/>
      <c r="F136" s="148"/>
      <c r="G136" s="148">
        <f t="shared" si="9"/>
        <v>0</v>
      </c>
      <c r="H136" s="148"/>
      <c r="I136" s="148">
        <f t="shared" si="10"/>
        <v>0</v>
      </c>
      <c r="J136" s="148">
        <f t="shared" si="11"/>
        <v>0</v>
      </c>
      <c r="K136" s="171"/>
    </row>
    <row r="137" spans="1:11" ht="22.5" customHeight="1">
      <c r="A137" s="139"/>
      <c r="B137" s="156" t="s">
        <v>250</v>
      </c>
      <c r="C137" s="218" t="s">
        <v>588</v>
      </c>
      <c r="D137" s="211">
        <v>1</v>
      </c>
      <c r="E137" s="212" t="s">
        <v>13</v>
      </c>
      <c r="F137" s="148"/>
      <c r="G137" s="148">
        <f t="shared" si="9"/>
        <v>0</v>
      </c>
      <c r="H137" s="148"/>
      <c r="I137" s="148">
        <f t="shared" si="10"/>
        <v>0</v>
      </c>
      <c r="J137" s="148">
        <f t="shared" si="11"/>
        <v>0</v>
      </c>
      <c r="K137" s="139"/>
    </row>
    <row r="138" spans="1:11" ht="22.5" customHeight="1">
      <c r="A138" s="139"/>
      <c r="B138" s="156" t="s">
        <v>250</v>
      </c>
      <c r="C138" s="218" t="s">
        <v>587</v>
      </c>
      <c r="D138" s="211">
        <v>2</v>
      </c>
      <c r="E138" s="212" t="s">
        <v>13</v>
      </c>
      <c r="F138" s="148"/>
      <c r="G138" s="148">
        <f t="shared" si="9"/>
        <v>0</v>
      </c>
      <c r="H138" s="148"/>
      <c r="I138" s="148">
        <f t="shared" si="10"/>
        <v>0</v>
      </c>
      <c r="J138" s="148">
        <f t="shared" si="11"/>
        <v>0</v>
      </c>
      <c r="K138" s="139"/>
    </row>
    <row r="139" spans="1:11" s="200" customFormat="1" ht="18" customHeight="1">
      <c r="A139" s="219"/>
      <c r="B139" s="189"/>
      <c r="C139" s="220"/>
      <c r="D139" s="191"/>
      <c r="E139" s="189"/>
      <c r="F139" s="160"/>
      <c r="G139" s="192"/>
      <c r="H139" s="160"/>
      <c r="I139" s="160"/>
      <c r="J139" s="160"/>
      <c r="K139" s="305"/>
    </row>
    <row r="140" spans="1:11" s="302" customFormat="1" ht="18" customHeight="1" thickBot="1">
      <c r="A140" s="586" t="s">
        <v>463</v>
      </c>
      <c r="B140" s="586"/>
      <c r="C140" s="586"/>
      <c r="D140" s="586"/>
      <c r="E140" s="586"/>
      <c r="F140" s="353"/>
      <c r="G140" s="353">
        <f>SUM(G129:G139)</f>
        <v>0</v>
      </c>
      <c r="H140" s="353"/>
      <c r="I140" s="353">
        <f>SUM(I129:I134)</f>
        <v>0</v>
      </c>
      <c r="J140" s="353">
        <f>SUM(J129:J139)</f>
        <v>0</v>
      </c>
      <c r="K140" s="378"/>
    </row>
    <row r="141" spans="1:11" s="134" customFormat="1" ht="26.1" customHeight="1" thickTop="1">
      <c r="A141" s="221"/>
      <c r="B141" s="222">
        <v>2.4</v>
      </c>
      <c r="C141" s="223" t="s">
        <v>496</v>
      </c>
      <c r="D141" s="224"/>
      <c r="E141" s="225"/>
      <c r="F141" s="226"/>
      <c r="G141" s="226"/>
      <c r="H141" s="226"/>
      <c r="I141" s="226"/>
      <c r="J141" s="226"/>
      <c r="K141" s="306"/>
    </row>
    <row r="142" spans="1:11" ht="23.4">
      <c r="A142" s="227"/>
      <c r="B142" s="186" t="s">
        <v>736</v>
      </c>
      <c r="C142" s="180" t="s">
        <v>524</v>
      </c>
      <c r="D142" s="213"/>
      <c r="E142" s="228"/>
      <c r="F142" s="229"/>
      <c r="G142" s="229"/>
      <c r="H142" s="229"/>
      <c r="I142" s="229"/>
      <c r="J142" s="229"/>
      <c r="K142" s="171"/>
    </row>
    <row r="143" spans="1:11" ht="23.4">
      <c r="A143" s="227"/>
      <c r="B143" s="230"/>
      <c r="C143" s="231" t="s">
        <v>497</v>
      </c>
      <c r="D143" s="213"/>
      <c r="E143" s="228"/>
      <c r="F143" s="229"/>
      <c r="G143" s="229"/>
      <c r="H143" s="229"/>
      <c r="I143" s="229"/>
      <c r="J143" s="229"/>
      <c r="K143" s="171"/>
    </row>
    <row r="144" spans="1:11" ht="23.4">
      <c r="A144" s="227"/>
      <c r="B144" s="186"/>
      <c r="C144" s="232" t="s">
        <v>820</v>
      </c>
      <c r="D144" s="22">
        <v>1</v>
      </c>
      <c r="E144" s="18" t="s">
        <v>13</v>
      </c>
      <c r="F144" s="148"/>
      <c r="G144" s="148">
        <f t="shared" ref="G144:G184" si="12">D144*F144</f>
        <v>0</v>
      </c>
      <c r="H144" s="148"/>
      <c r="I144" s="148">
        <f t="shared" ref="I144:I184" si="13">H144*D144</f>
        <v>0</v>
      </c>
      <c r="J144" s="148">
        <f t="shared" ref="J144:J184" si="14">I144+G144</f>
        <v>0</v>
      </c>
      <c r="K144" s="171"/>
    </row>
    <row r="145" spans="1:11" ht="23.4">
      <c r="A145" s="227"/>
      <c r="B145" s="170"/>
      <c r="C145" s="232" t="s">
        <v>821</v>
      </c>
      <c r="D145" s="22">
        <v>1</v>
      </c>
      <c r="E145" s="18" t="s">
        <v>13</v>
      </c>
      <c r="F145" s="148"/>
      <c r="G145" s="148">
        <f t="shared" si="12"/>
        <v>0</v>
      </c>
      <c r="H145" s="148"/>
      <c r="I145" s="148">
        <f t="shared" si="13"/>
        <v>0</v>
      </c>
      <c r="J145" s="148">
        <f t="shared" si="14"/>
        <v>0</v>
      </c>
      <c r="K145" s="171"/>
    </row>
    <row r="146" spans="1:11" ht="23.4">
      <c r="A146" s="227"/>
      <c r="B146" s="177" t="s">
        <v>250</v>
      </c>
      <c r="C146" s="232" t="s">
        <v>781</v>
      </c>
      <c r="D146" s="22">
        <v>1</v>
      </c>
      <c r="E146" s="18" t="s">
        <v>13</v>
      </c>
      <c r="F146" s="148"/>
      <c r="G146" s="148">
        <f t="shared" si="12"/>
        <v>0</v>
      </c>
      <c r="H146" s="148"/>
      <c r="I146" s="148">
        <f t="shared" si="13"/>
        <v>0</v>
      </c>
      <c r="J146" s="148">
        <f t="shared" si="14"/>
        <v>0</v>
      </c>
      <c r="K146" s="171"/>
    </row>
    <row r="147" spans="1:11" ht="23.4">
      <c r="A147" s="227"/>
      <c r="B147" s="177" t="s">
        <v>250</v>
      </c>
      <c r="C147" s="17" t="s">
        <v>782</v>
      </c>
      <c r="D147" s="22">
        <v>1</v>
      </c>
      <c r="E147" s="18" t="s">
        <v>13</v>
      </c>
      <c r="F147" s="148"/>
      <c r="G147" s="148">
        <f t="shared" si="12"/>
        <v>0</v>
      </c>
      <c r="H147" s="148"/>
      <c r="I147" s="148">
        <f t="shared" si="13"/>
        <v>0</v>
      </c>
      <c r="J147" s="148">
        <f t="shared" si="14"/>
        <v>0</v>
      </c>
      <c r="K147" s="171"/>
    </row>
    <row r="148" spans="1:11" ht="23.4">
      <c r="A148" s="227"/>
      <c r="B148" s="177" t="s">
        <v>250</v>
      </c>
      <c r="C148" s="17" t="s">
        <v>783</v>
      </c>
      <c r="D148" s="22">
        <v>1</v>
      </c>
      <c r="E148" s="18" t="s">
        <v>13</v>
      </c>
      <c r="F148" s="148"/>
      <c r="G148" s="148">
        <f t="shared" si="12"/>
        <v>0</v>
      </c>
      <c r="H148" s="148"/>
      <c r="I148" s="148">
        <f t="shared" si="13"/>
        <v>0</v>
      </c>
      <c r="J148" s="148">
        <f t="shared" si="14"/>
        <v>0</v>
      </c>
      <c r="K148" s="171"/>
    </row>
    <row r="149" spans="1:11" ht="23.4">
      <c r="A149" s="227"/>
      <c r="B149" s="177" t="s">
        <v>250</v>
      </c>
      <c r="C149" s="17" t="s">
        <v>784</v>
      </c>
      <c r="D149" s="22">
        <v>1</v>
      </c>
      <c r="E149" s="18" t="s">
        <v>13</v>
      </c>
      <c r="F149" s="148"/>
      <c r="G149" s="148">
        <f t="shared" si="12"/>
        <v>0</v>
      </c>
      <c r="H149" s="148"/>
      <c r="I149" s="148">
        <f t="shared" si="13"/>
        <v>0</v>
      </c>
      <c r="J149" s="148">
        <f t="shared" si="14"/>
        <v>0</v>
      </c>
      <c r="K149" s="171"/>
    </row>
    <row r="150" spans="1:11" ht="23.4">
      <c r="A150" s="227"/>
      <c r="B150" s="177" t="s">
        <v>250</v>
      </c>
      <c r="C150" s="17" t="s">
        <v>785</v>
      </c>
      <c r="D150" s="22">
        <v>1</v>
      </c>
      <c r="E150" s="18" t="s">
        <v>13</v>
      </c>
      <c r="F150" s="148"/>
      <c r="G150" s="148">
        <f t="shared" si="12"/>
        <v>0</v>
      </c>
      <c r="H150" s="148"/>
      <c r="I150" s="148">
        <f t="shared" si="13"/>
        <v>0</v>
      </c>
      <c r="J150" s="148">
        <f t="shared" si="14"/>
        <v>0</v>
      </c>
      <c r="K150" s="171"/>
    </row>
    <row r="151" spans="1:11" ht="23.4">
      <c r="A151" s="227"/>
      <c r="B151" s="177" t="s">
        <v>250</v>
      </c>
      <c r="C151" s="17" t="s">
        <v>786</v>
      </c>
      <c r="D151" s="22">
        <v>1</v>
      </c>
      <c r="E151" s="18" t="s">
        <v>13</v>
      </c>
      <c r="F151" s="148"/>
      <c r="G151" s="148">
        <f t="shared" si="12"/>
        <v>0</v>
      </c>
      <c r="H151" s="148"/>
      <c r="I151" s="148">
        <f t="shared" si="13"/>
        <v>0</v>
      </c>
      <c r="J151" s="148">
        <f t="shared" si="14"/>
        <v>0</v>
      </c>
      <c r="K151" s="171"/>
    </row>
    <row r="152" spans="1:11" ht="23.4">
      <c r="A152" s="227"/>
      <c r="B152" s="177" t="s">
        <v>250</v>
      </c>
      <c r="C152" s="17" t="s">
        <v>787</v>
      </c>
      <c r="D152" s="22">
        <v>1</v>
      </c>
      <c r="E152" s="18" t="s">
        <v>13</v>
      </c>
      <c r="F152" s="148"/>
      <c r="G152" s="148">
        <f t="shared" si="12"/>
        <v>0</v>
      </c>
      <c r="H152" s="148"/>
      <c r="I152" s="148">
        <f t="shared" si="13"/>
        <v>0</v>
      </c>
      <c r="J152" s="148">
        <f t="shared" si="14"/>
        <v>0</v>
      </c>
      <c r="K152" s="171"/>
    </row>
    <row r="153" spans="1:11" ht="23.4">
      <c r="A153" s="227"/>
      <c r="B153" s="177" t="s">
        <v>250</v>
      </c>
      <c r="C153" s="17" t="s">
        <v>788</v>
      </c>
      <c r="D153" s="22">
        <v>1</v>
      </c>
      <c r="E153" s="18" t="s">
        <v>13</v>
      </c>
      <c r="F153" s="148"/>
      <c r="G153" s="148">
        <f t="shared" si="12"/>
        <v>0</v>
      </c>
      <c r="H153" s="148"/>
      <c r="I153" s="148">
        <f t="shared" si="13"/>
        <v>0</v>
      </c>
      <c r="J153" s="148">
        <f t="shared" si="14"/>
        <v>0</v>
      </c>
      <c r="K153" s="171"/>
    </row>
    <row r="154" spans="1:11" ht="23.4">
      <c r="A154" s="227"/>
      <c r="B154" s="177" t="s">
        <v>250</v>
      </c>
      <c r="C154" s="17" t="s">
        <v>789</v>
      </c>
      <c r="D154" s="22">
        <v>1</v>
      </c>
      <c r="E154" s="18" t="s">
        <v>13</v>
      </c>
      <c r="F154" s="148"/>
      <c r="G154" s="148">
        <f t="shared" si="12"/>
        <v>0</v>
      </c>
      <c r="H154" s="148"/>
      <c r="I154" s="148">
        <f t="shared" si="13"/>
        <v>0</v>
      </c>
      <c r="J154" s="148">
        <f t="shared" si="14"/>
        <v>0</v>
      </c>
      <c r="K154" s="171"/>
    </row>
    <row r="155" spans="1:11" ht="23.4">
      <c r="A155" s="227"/>
      <c r="B155" s="177" t="s">
        <v>250</v>
      </c>
      <c r="C155" s="17" t="s">
        <v>790</v>
      </c>
      <c r="D155" s="22">
        <v>1</v>
      </c>
      <c r="E155" s="18" t="s">
        <v>13</v>
      </c>
      <c r="F155" s="148"/>
      <c r="G155" s="148">
        <f t="shared" si="12"/>
        <v>0</v>
      </c>
      <c r="H155" s="148"/>
      <c r="I155" s="148">
        <f t="shared" si="13"/>
        <v>0</v>
      </c>
      <c r="J155" s="148">
        <f t="shared" si="14"/>
        <v>0</v>
      </c>
      <c r="K155" s="171"/>
    </row>
    <row r="156" spans="1:11" ht="23.4">
      <c r="A156" s="227"/>
      <c r="B156" s="177" t="s">
        <v>250</v>
      </c>
      <c r="C156" s="17" t="s">
        <v>791</v>
      </c>
      <c r="D156" s="22">
        <v>1</v>
      </c>
      <c r="E156" s="18" t="s">
        <v>13</v>
      </c>
      <c r="F156" s="148"/>
      <c r="G156" s="148">
        <f t="shared" si="12"/>
        <v>0</v>
      </c>
      <c r="H156" s="148"/>
      <c r="I156" s="148">
        <f t="shared" si="13"/>
        <v>0</v>
      </c>
      <c r="J156" s="148">
        <f t="shared" si="14"/>
        <v>0</v>
      </c>
      <c r="K156" s="171"/>
    </row>
    <row r="157" spans="1:11" ht="23.4">
      <c r="A157" s="227"/>
      <c r="B157" s="177" t="s">
        <v>250</v>
      </c>
      <c r="C157" s="17" t="s">
        <v>792</v>
      </c>
      <c r="D157" s="22">
        <v>1</v>
      </c>
      <c r="E157" s="18" t="s">
        <v>13</v>
      </c>
      <c r="F157" s="148"/>
      <c r="G157" s="148">
        <f t="shared" si="12"/>
        <v>0</v>
      </c>
      <c r="H157" s="148"/>
      <c r="I157" s="148">
        <f t="shared" si="13"/>
        <v>0</v>
      </c>
      <c r="J157" s="148">
        <f t="shared" si="14"/>
        <v>0</v>
      </c>
      <c r="K157" s="171"/>
    </row>
    <row r="158" spans="1:11" ht="23.4">
      <c r="A158" s="227"/>
      <c r="B158" s="177" t="s">
        <v>250</v>
      </c>
      <c r="C158" s="17" t="s">
        <v>793</v>
      </c>
      <c r="D158" s="22">
        <v>1</v>
      </c>
      <c r="E158" s="18" t="s">
        <v>13</v>
      </c>
      <c r="F158" s="148"/>
      <c r="G158" s="148">
        <f t="shared" si="12"/>
        <v>0</v>
      </c>
      <c r="H158" s="148"/>
      <c r="I158" s="148">
        <f t="shared" si="13"/>
        <v>0</v>
      </c>
      <c r="J158" s="148">
        <f t="shared" si="14"/>
        <v>0</v>
      </c>
      <c r="K158" s="171"/>
    </row>
    <row r="159" spans="1:11" ht="23.4">
      <c r="A159" s="227"/>
      <c r="B159" s="177" t="s">
        <v>250</v>
      </c>
      <c r="C159" s="17" t="s">
        <v>794</v>
      </c>
      <c r="D159" s="22">
        <v>1</v>
      </c>
      <c r="E159" s="18" t="s">
        <v>13</v>
      </c>
      <c r="F159" s="148"/>
      <c r="G159" s="148">
        <f t="shared" si="12"/>
        <v>0</v>
      </c>
      <c r="H159" s="148"/>
      <c r="I159" s="148">
        <f t="shared" si="13"/>
        <v>0</v>
      </c>
      <c r="J159" s="148">
        <f t="shared" si="14"/>
        <v>0</v>
      </c>
      <c r="K159" s="171"/>
    </row>
    <row r="160" spans="1:11" ht="23.4">
      <c r="A160" s="227"/>
      <c r="B160" s="177" t="s">
        <v>250</v>
      </c>
      <c r="C160" s="17" t="s">
        <v>795</v>
      </c>
      <c r="D160" s="22">
        <v>1</v>
      </c>
      <c r="E160" s="18" t="s">
        <v>13</v>
      </c>
      <c r="F160" s="148"/>
      <c r="G160" s="148">
        <f t="shared" si="12"/>
        <v>0</v>
      </c>
      <c r="H160" s="148"/>
      <c r="I160" s="148">
        <f t="shared" si="13"/>
        <v>0</v>
      </c>
      <c r="J160" s="148">
        <f t="shared" si="14"/>
        <v>0</v>
      </c>
      <c r="K160" s="171"/>
    </row>
    <row r="161" spans="1:11" ht="23.4">
      <c r="A161" s="227"/>
      <c r="B161" s="177" t="s">
        <v>250</v>
      </c>
      <c r="C161" s="17" t="s">
        <v>796</v>
      </c>
      <c r="D161" s="22">
        <v>1</v>
      </c>
      <c r="E161" s="18" t="s">
        <v>13</v>
      </c>
      <c r="F161" s="148"/>
      <c r="G161" s="148">
        <f t="shared" si="12"/>
        <v>0</v>
      </c>
      <c r="H161" s="148"/>
      <c r="I161" s="148">
        <f t="shared" si="13"/>
        <v>0</v>
      </c>
      <c r="J161" s="148">
        <f t="shared" si="14"/>
        <v>0</v>
      </c>
      <c r="K161" s="171"/>
    </row>
    <row r="162" spans="1:11" ht="23.4">
      <c r="A162" s="227"/>
      <c r="B162" s="177" t="s">
        <v>250</v>
      </c>
      <c r="C162" s="17" t="s">
        <v>797</v>
      </c>
      <c r="D162" s="22">
        <v>1</v>
      </c>
      <c r="E162" s="18" t="s">
        <v>13</v>
      </c>
      <c r="F162" s="148"/>
      <c r="G162" s="148">
        <f t="shared" si="12"/>
        <v>0</v>
      </c>
      <c r="H162" s="148"/>
      <c r="I162" s="148">
        <f t="shared" si="13"/>
        <v>0</v>
      </c>
      <c r="J162" s="148">
        <f t="shared" si="14"/>
        <v>0</v>
      </c>
      <c r="K162" s="171"/>
    </row>
    <row r="163" spans="1:11" ht="23.4">
      <c r="A163" s="227"/>
      <c r="B163" s="177" t="s">
        <v>250</v>
      </c>
      <c r="C163" s="17" t="s">
        <v>798</v>
      </c>
      <c r="D163" s="22">
        <v>1</v>
      </c>
      <c r="E163" s="18" t="s">
        <v>13</v>
      </c>
      <c r="F163" s="148"/>
      <c r="G163" s="148">
        <f t="shared" si="12"/>
        <v>0</v>
      </c>
      <c r="H163" s="148"/>
      <c r="I163" s="148">
        <f t="shared" si="13"/>
        <v>0</v>
      </c>
      <c r="J163" s="148">
        <f t="shared" si="14"/>
        <v>0</v>
      </c>
      <c r="K163" s="171"/>
    </row>
    <row r="164" spans="1:11" ht="23.4">
      <c r="A164" s="227"/>
      <c r="B164" s="177" t="s">
        <v>250</v>
      </c>
      <c r="C164" s="17" t="s">
        <v>799</v>
      </c>
      <c r="D164" s="22">
        <v>1</v>
      </c>
      <c r="E164" s="18" t="s">
        <v>13</v>
      </c>
      <c r="F164" s="148"/>
      <c r="G164" s="148">
        <f t="shared" si="12"/>
        <v>0</v>
      </c>
      <c r="H164" s="148"/>
      <c r="I164" s="148">
        <f t="shared" si="13"/>
        <v>0</v>
      </c>
      <c r="J164" s="148">
        <f t="shared" si="14"/>
        <v>0</v>
      </c>
      <c r="K164" s="171"/>
    </row>
    <row r="165" spans="1:11" ht="23.4">
      <c r="A165" s="227"/>
      <c r="B165" s="177" t="s">
        <v>250</v>
      </c>
      <c r="C165" s="17" t="s">
        <v>800</v>
      </c>
      <c r="D165" s="22">
        <v>1</v>
      </c>
      <c r="E165" s="18" t="s">
        <v>13</v>
      </c>
      <c r="F165" s="148"/>
      <c r="G165" s="148">
        <f t="shared" si="12"/>
        <v>0</v>
      </c>
      <c r="H165" s="148"/>
      <c r="I165" s="148">
        <f t="shared" si="13"/>
        <v>0</v>
      </c>
      <c r="J165" s="148">
        <f t="shared" si="14"/>
        <v>0</v>
      </c>
      <c r="K165" s="171"/>
    </row>
    <row r="166" spans="1:11" ht="23.4">
      <c r="A166" s="227"/>
      <c r="B166" s="177" t="s">
        <v>250</v>
      </c>
      <c r="C166" s="17" t="s">
        <v>801</v>
      </c>
      <c r="D166" s="22">
        <v>1</v>
      </c>
      <c r="E166" s="18" t="s">
        <v>13</v>
      </c>
      <c r="F166" s="148"/>
      <c r="G166" s="148">
        <f t="shared" si="12"/>
        <v>0</v>
      </c>
      <c r="H166" s="148"/>
      <c r="I166" s="148">
        <f t="shared" si="13"/>
        <v>0</v>
      </c>
      <c r="J166" s="148">
        <f t="shared" si="14"/>
        <v>0</v>
      </c>
      <c r="K166" s="171"/>
    </row>
    <row r="167" spans="1:11" ht="23.4">
      <c r="A167" s="227"/>
      <c r="B167" s="177" t="s">
        <v>250</v>
      </c>
      <c r="C167" s="17" t="s">
        <v>802</v>
      </c>
      <c r="D167" s="22">
        <v>1</v>
      </c>
      <c r="E167" s="18" t="s">
        <v>13</v>
      </c>
      <c r="F167" s="148"/>
      <c r="G167" s="148">
        <f t="shared" si="12"/>
        <v>0</v>
      </c>
      <c r="H167" s="148"/>
      <c r="I167" s="148">
        <f t="shared" si="13"/>
        <v>0</v>
      </c>
      <c r="J167" s="148">
        <f t="shared" si="14"/>
        <v>0</v>
      </c>
      <c r="K167" s="171"/>
    </row>
    <row r="168" spans="1:11" ht="23.4">
      <c r="A168" s="227"/>
      <c r="B168" s="177" t="s">
        <v>250</v>
      </c>
      <c r="C168" s="17" t="s">
        <v>803</v>
      </c>
      <c r="D168" s="22">
        <v>1</v>
      </c>
      <c r="E168" s="18" t="s">
        <v>13</v>
      </c>
      <c r="F168" s="148"/>
      <c r="G168" s="148">
        <f t="shared" si="12"/>
        <v>0</v>
      </c>
      <c r="H168" s="148"/>
      <c r="I168" s="148">
        <f t="shared" si="13"/>
        <v>0</v>
      </c>
      <c r="J168" s="148">
        <f t="shared" si="14"/>
        <v>0</v>
      </c>
      <c r="K168" s="171"/>
    </row>
    <row r="169" spans="1:11" ht="23.4">
      <c r="A169" s="227"/>
      <c r="B169" s="177" t="s">
        <v>250</v>
      </c>
      <c r="C169" s="17" t="s">
        <v>804</v>
      </c>
      <c r="D169" s="22">
        <v>1</v>
      </c>
      <c r="E169" s="18" t="s">
        <v>13</v>
      </c>
      <c r="F169" s="148"/>
      <c r="G169" s="148">
        <f t="shared" si="12"/>
        <v>0</v>
      </c>
      <c r="H169" s="148"/>
      <c r="I169" s="148">
        <f t="shared" si="13"/>
        <v>0</v>
      </c>
      <c r="J169" s="148">
        <f t="shared" si="14"/>
        <v>0</v>
      </c>
      <c r="K169" s="171"/>
    </row>
    <row r="170" spans="1:11" ht="23.4">
      <c r="A170" s="227"/>
      <c r="B170" s="177" t="s">
        <v>250</v>
      </c>
      <c r="C170" s="17" t="s">
        <v>805</v>
      </c>
      <c r="D170" s="22">
        <v>1</v>
      </c>
      <c r="E170" s="18" t="s">
        <v>13</v>
      </c>
      <c r="F170" s="148"/>
      <c r="G170" s="148">
        <f t="shared" si="12"/>
        <v>0</v>
      </c>
      <c r="H170" s="148"/>
      <c r="I170" s="148">
        <f t="shared" si="13"/>
        <v>0</v>
      </c>
      <c r="J170" s="148">
        <f t="shared" si="14"/>
        <v>0</v>
      </c>
      <c r="K170" s="171"/>
    </row>
    <row r="171" spans="1:11" ht="23.4">
      <c r="A171" s="227"/>
      <c r="B171" s="177" t="s">
        <v>250</v>
      </c>
      <c r="C171" s="17" t="s">
        <v>806</v>
      </c>
      <c r="D171" s="22">
        <v>1</v>
      </c>
      <c r="E171" s="18" t="s">
        <v>13</v>
      </c>
      <c r="F171" s="148"/>
      <c r="G171" s="148">
        <f t="shared" si="12"/>
        <v>0</v>
      </c>
      <c r="H171" s="148"/>
      <c r="I171" s="148">
        <f t="shared" si="13"/>
        <v>0</v>
      </c>
      <c r="J171" s="148">
        <f t="shared" si="14"/>
        <v>0</v>
      </c>
      <c r="K171" s="171"/>
    </row>
    <row r="172" spans="1:11" ht="23.4">
      <c r="A172" s="227"/>
      <c r="B172" s="177" t="s">
        <v>250</v>
      </c>
      <c r="C172" s="17" t="s">
        <v>807</v>
      </c>
      <c r="D172" s="22">
        <v>1</v>
      </c>
      <c r="E172" s="18" t="s">
        <v>13</v>
      </c>
      <c r="F172" s="148"/>
      <c r="G172" s="148">
        <f t="shared" si="12"/>
        <v>0</v>
      </c>
      <c r="H172" s="148"/>
      <c r="I172" s="148">
        <f t="shared" si="13"/>
        <v>0</v>
      </c>
      <c r="J172" s="148">
        <f t="shared" si="14"/>
        <v>0</v>
      </c>
      <c r="K172" s="171"/>
    </row>
    <row r="173" spans="1:11" ht="23.4">
      <c r="A173" s="227"/>
      <c r="B173" s="177" t="s">
        <v>250</v>
      </c>
      <c r="C173" s="17" t="s">
        <v>808</v>
      </c>
      <c r="D173" s="22">
        <v>1</v>
      </c>
      <c r="E173" s="18" t="s">
        <v>13</v>
      </c>
      <c r="F173" s="148"/>
      <c r="G173" s="148">
        <f t="shared" si="12"/>
        <v>0</v>
      </c>
      <c r="H173" s="148"/>
      <c r="I173" s="148">
        <f t="shared" si="13"/>
        <v>0</v>
      </c>
      <c r="J173" s="148">
        <f t="shared" si="14"/>
        <v>0</v>
      </c>
      <c r="K173" s="171"/>
    </row>
    <row r="174" spans="1:11" ht="23.4">
      <c r="A174" s="227"/>
      <c r="B174" s="177" t="s">
        <v>250</v>
      </c>
      <c r="C174" s="17" t="s">
        <v>809</v>
      </c>
      <c r="D174" s="22">
        <v>1</v>
      </c>
      <c r="E174" s="18" t="s">
        <v>13</v>
      </c>
      <c r="F174" s="148"/>
      <c r="G174" s="148">
        <f t="shared" si="12"/>
        <v>0</v>
      </c>
      <c r="H174" s="148"/>
      <c r="I174" s="148">
        <f t="shared" si="13"/>
        <v>0</v>
      </c>
      <c r="J174" s="148">
        <f t="shared" si="14"/>
        <v>0</v>
      </c>
      <c r="K174" s="171"/>
    </row>
    <row r="175" spans="1:11" ht="23.4">
      <c r="A175" s="227"/>
      <c r="B175" s="177" t="s">
        <v>250</v>
      </c>
      <c r="C175" s="17" t="s">
        <v>810</v>
      </c>
      <c r="D175" s="22">
        <v>1</v>
      </c>
      <c r="E175" s="18" t="s">
        <v>13</v>
      </c>
      <c r="F175" s="148"/>
      <c r="G175" s="148">
        <f t="shared" si="12"/>
        <v>0</v>
      </c>
      <c r="H175" s="148"/>
      <c r="I175" s="148">
        <f t="shared" si="13"/>
        <v>0</v>
      </c>
      <c r="J175" s="148">
        <f t="shared" si="14"/>
        <v>0</v>
      </c>
      <c r="K175" s="171"/>
    </row>
    <row r="176" spans="1:11" ht="23.4">
      <c r="A176" s="227"/>
      <c r="B176" s="177" t="s">
        <v>250</v>
      </c>
      <c r="C176" s="17" t="s">
        <v>811</v>
      </c>
      <c r="D176" s="22">
        <v>1</v>
      </c>
      <c r="E176" s="18" t="s">
        <v>13</v>
      </c>
      <c r="F176" s="148"/>
      <c r="G176" s="148">
        <f t="shared" si="12"/>
        <v>0</v>
      </c>
      <c r="H176" s="148"/>
      <c r="I176" s="148">
        <f t="shared" si="13"/>
        <v>0</v>
      </c>
      <c r="J176" s="148">
        <f t="shared" si="14"/>
        <v>0</v>
      </c>
      <c r="K176" s="171"/>
    </row>
    <row r="177" spans="1:11" ht="23.4">
      <c r="A177" s="227"/>
      <c r="B177" s="177" t="s">
        <v>250</v>
      </c>
      <c r="C177" s="17" t="s">
        <v>812</v>
      </c>
      <c r="D177" s="22">
        <v>1</v>
      </c>
      <c r="E177" s="18" t="s">
        <v>13</v>
      </c>
      <c r="F177" s="148"/>
      <c r="G177" s="148">
        <f t="shared" si="12"/>
        <v>0</v>
      </c>
      <c r="H177" s="148"/>
      <c r="I177" s="148">
        <f t="shared" si="13"/>
        <v>0</v>
      </c>
      <c r="J177" s="148">
        <f t="shared" si="14"/>
        <v>0</v>
      </c>
      <c r="K177" s="171"/>
    </row>
    <row r="178" spans="1:11" ht="23.4">
      <c r="A178" s="227"/>
      <c r="B178" s="177" t="s">
        <v>250</v>
      </c>
      <c r="C178" s="17" t="s">
        <v>813</v>
      </c>
      <c r="D178" s="22">
        <v>1</v>
      </c>
      <c r="E178" s="18" t="s">
        <v>13</v>
      </c>
      <c r="F178" s="148"/>
      <c r="G178" s="148">
        <f t="shared" si="12"/>
        <v>0</v>
      </c>
      <c r="H178" s="148"/>
      <c r="I178" s="148">
        <f t="shared" si="13"/>
        <v>0</v>
      </c>
      <c r="J178" s="148">
        <f t="shared" si="14"/>
        <v>0</v>
      </c>
      <c r="K178" s="171"/>
    </row>
    <row r="179" spans="1:11" ht="23.4">
      <c r="A179" s="227"/>
      <c r="B179" s="177" t="s">
        <v>250</v>
      </c>
      <c r="C179" s="17" t="s">
        <v>814</v>
      </c>
      <c r="D179" s="22">
        <v>1</v>
      </c>
      <c r="E179" s="18" t="s">
        <v>13</v>
      </c>
      <c r="F179" s="148"/>
      <c r="G179" s="148">
        <f t="shared" si="12"/>
        <v>0</v>
      </c>
      <c r="H179" s="148"/>
      <c r="I179" s="148">
        <f t="shared" si="13"/>
        <v>0</v>
      </c>
      <c r="J179" s="148">
        <f t="shared" si="14"/>
        <v>0</v>
      </c>
      <c r="K179" s="171"/>
    </row>
    <row r="180" spans="1:11" ht="23.4">
      <c r="A180" s="227"/>
      <c r="B180" s="177" t="s">
        <v>250</v>
      </c>
      <c r="C180" s="17" t="s">
        <v>815</v>
      </c>
      <c r="D180" s="22">
        <v>1</v>
      </c>
      <c r="E180" s="18" t="s">
        <v>13</v>
      </c>
      <c r="F180" s="148"/>
      <c r="G180" s="148">
        <f t="shared" si="12"/>
        <v>0</v>
      </c>
      <c r="H180" s="148"/>
      <c r="I180" s="148">
        <f t="shared" si="13"/>
        <v>0</v>
      </c>
      <c r="J180" s="148">
        <f t="shared" si="14"/>
        <v>0</v>
      </c>
      <c r="K180" s="171"/>
    </row>
    <row r="181" spans="1:11" ht="23.4">
      <c r="A181" s="227"/>
      <c r="B181" s="177" t="s">
        <v>250</v>
      </c>
      <c r="C181" s="17" t="s">
        <v>816</v>
      </c>
      <c r="D181" s="22">
        <v>1</v>
      </c>
      <c r="E181" s="18" t="s">
        <v>13</v>
      </c>
      <c r="F181" s="148"/>
      <c r="G181" s="148">
        <f t="shared" si="12"/>
        <v>0</v>
      </c>
      <c r="H181" s="148"/>
      <c r="I181" s="148">
        <f t="shared" si="13"/>
        <v>0</v>
      </c>
      <c r="J181" s="148">
        <f t="shared" si="14"/>
        <v>0</v>
      </c>
      <c r="K181" s="171"/>
    </row>
    <row r="182" spans="1:11" ht="23.4">
      <c r="A182" s="227"/>
      <c r="B182" s="177" t="s">
        <v>250</v>
      </c>
      <c r="C182" s="17" t="s">
        <v>817</v>
      </c>
      <c r="D182" s="22">
        <v>1</v>
      </c>
      <c r="E182" s="18" t="s">
        <v>13</v>
      </c>
      <c r="F182" s="148"/>
      <c r="G182" s="148">
        <f t="shared" si="12"/>
        <v>0</v>
      </c>
      <c r="H182" s="148"/>
      <c r="I182" s="148">
        <f t="shared" si="13"/>
        <v>0</v>
      </c>
      <c r="J182" s="148">
        <f t="shared" si="14"/>
        <v>0</v>
      </c>
      <c r="K182" s="171"/>
    </row>
    <row r="183" spans="1:11" s="200" customFormat="1" ht="18" customHeight="1">
      <c r="A183" s="209"/>
      <c r="B183" s="177" t="s">
        <v>250</v>
      </c>
      <c r="C183" s="17" t="s">
        <v>818</v>
      </c>
      <c r="D183" s="22">
        <v>1</v>
      </c>
      <c r="E183" s="18" t="s">
        <v>13</v>
      </c>
      <c r="F183" s="148"/>
      <c r="G183" s="148">
        <f t="shared" si="12"/>
        <v>0</v>
      </c>
      <c r="H183" s="148"/>
      <c r="I183" s="148">
        <f t="shared" si="13"/>
        <v>0</v>
      </c>
      <c r="J183" s="148">
        <f t="shared" si="14"/>
        <v>0</v>
      </c>
      <c r="K183" s="171"/>
    </row>
    <row r="184" spans="1:11" s="200" customFormat="1" ht="18" customHeight="1">
      <c r="A184" s="209"/>
      <c r="B184" s="177" t="s">
        <v>250</v>
      </c>
      <c r="C184" s="17" t="s">
        <v>819</v>
      </c>
      <c r="D184" s="22">
        <v>1</v>
      </c>
      <c r="E184" s="18" t="s">
        <v>13</v>
      </c>
      <c r="F184" s="148"/>
      <c r="G184" s="148">
        <f t="shared" si="12"/>
        <v>0</v>
      </c>
      <c r="H184" s="148"/>
      <c r="I184" s="148">
        <f t="shared" si="13"/>
        <v>0</v>
      </c>
      <c r="J184" s="148">
        <f t="shared" si="14"/>
        <v>0</v>
      </c>
      <c r="K184" s="171"/>
    </row>
    <row r="185" spans="1:11" ht="23.4">
      <c r="A185" s="139"/>
      <c r="B185" s="172"/>
      <c r="C185" s="176"/>
      <c r="D185" s="233"/>
      <c r="E185" s="234"/>
      <c r="F185" s="229"/>
      <c r="G185" s="229"/>
      <c r="H185" s="235"/>
      <c r="I185" s="229"/>
      <c r="J185" s="139"/>
      <c r="K185" s="171"/>
    </row>
    <row r="186" spans="1:11" s="303" customFormat="1" ht="22.5" customHeight="1" thickBot="1">
      <c r="A186" s="584" t="s">
        <v>751</v>
      </c>
      <c r="B186" s="584"/>
      <c r="C186" s="584"/>
      <c r="D186" s="584"/>
      <c r="E186" s="584"/>
      <c r="F186" s="353"/>
      <c r="G186" s="353">
        <f>SUM(G144:G185)</f>
        <v>0</v>
      </c>
      <c r="H186" s="353">
        <f>SUM(H144:H185)</f>
        <v>0</v>
      </c>
      <c r="I186" s="353">
        <f>SUM(I144:I185)</f>
        <v>0</v>
      </c>
      <c r="J186" s="353">
        <f>SUM(J144:J185)</f>
        <v>0</v>
      </c>
      <c r="K186" s="421">
        <f>SUM(K150:K184)</f>
        <v>0</v>
      </c>
    </row>
    <row r="187" spans="1:11" ht="23.25" customHeight="1" thickTop="1">
      <c r="A187" s="236"/>
      <c r="B187" s="195">
        <v>2.5</v>
      </c>
      <c r="C187" s="195" t="s">
        <v>246</v>
      </c>
      <c r="D187" s="194"/>
      <c r="E187" s="237"/>
      <c r="F187" s="238"/>
      <c r="G187" s="239"/>
      <c r="H187" s="239"/>
      <c r="I187" s="239"/>
      <c r="J187" s="239"/>
      <c r="K187" s="199"/>
    </row>
    <row r="188" spans="1:11" ht="23.25" customHeight="1">
      <c r="A188" s="139"/>
      <c r="B188" s="186" t="s">
        <v>760</v>
      </c>
      <c r="C188" s="203" t="s">
        <v>332</v>
      </c>
      <c r="D188" s="202"/>
      <c r="E188" s="211"/>
      <c r="F188" s="234"/>
      <c r="G188" s="240"/>
      <c r="H188" s="241"/>
      <c r="I188" s="240"/>
      <c r="J188" s="242"/>
      <c r="K188" s="307"/>
    </row>
    <row r="189" spans="1:11" ht="23.25" customHeight="1">
      <c r="A189" s="139"/>
      <c r="B189" s="177" t="s">
        <v>250</v>
      </c>
      <c r="C189" s="210" t="s">
        <v>753</v>
      </c>
      <c r="D189" s="243">
        <v>20</v>
      </c>
      <c r="E189" s="211" t="s">
        <v>13</v>
      </c>
      <c r="F189" s="148"/>
      <c r="G189" s="148">
        <f>D189*F189</f>
        <v>0</v>
      </c>
      <c r="H189" s="148"/>
      <c r="I189" s="148">
        <f>H189*D189</f>
        <v>0</v>
      </c>
      <c r="J189" s="148">
        <f>I189+G189</f>
        <v>0</v>
      </c>
      <c r="K189" s="170"/>
    </row>
    <row r="190" spans="1:11" ht="23.25" customHeight="1">
      <c r="A190" s="139"/>
      <c r="B190" s="186"/>
      <c r="C190" s="210"/>
      <c r="D190" s="243"/>
      <c r="E190" s="211"/>
      <c r="F190" s="234"/>
      <c r="G190" s="241"/>
      <c r="H190" s="170"/>
      <c r="I190" s="240"/>
      <c r="J190" s="170"/>
      <c r="K190" s="170"/>
    </row>
    <row r="191" spans="1:11" s="303" customFormat="1" ht="23.25" customHeight="1" thickBot="1">
      <c r="A191" s="589" t="s">
        <v>465</v>
      </c>
      <c r="B191" s="590"/>
      <c r="C191" s="590"/>
      <c r="D191" s="590"/>
      <c r="E191" s="590"/>
      <c r="F191" s="591"/>
      <c r="G191" s="422">
        <f>SUM(G189:G190)</f>
        <v>0</v>
      </c>
      <c r="H191" s="423">
        <f>SUM(H188:H189)</f>
        <v>0</v>
      </c>
      <c r="I191" s="423"/>
      <c r="J191" s="423">
        <f>SUM(J188:J189)</f>
        <v>0</v>
      </c>
      <c r="K191" s="423"/>
    </row>
    <row r="192" spans="1:11" s="303" customFormat="1" ht="22.5" customHeight="1" thickTop="1" thickBot="1">
      <c r="A192" s="584" t="s">
        <v>752</v>
      </c>
      <c r="B192" s="584"/>
      <c r="C192" s="584"/>
      <c r="D192" s="584"/>
      <c r="E192" s="584"/>
      <c r="F192" s="353"/>
      <c r="G192" s="353">
        <f>SUM(G191,G186,G140,G126,G45)</f>
        <v>0</v>
      </c>
      <c r="H192" s="353">
        <f t="shared" ref="H192:J192" si="15">SUM(H191,H186,H140,H126,H45)</f>
        <v>0</v>
      </c>
      <c r="I192" s="353">
        <f t="shared" si="15"/>
        <v>0</v>
      </c>
      <c r="J192" s="353">
        <f t="shared" si="15"/>
        <v>0</v>
      </c>
      <c r="K192" s="424"/>
    </row>
    <row r="193" spans="1:11" s="122" customFormat="1" ht="22.5" customHeight="1" thickTop="1">
      <c r="B193" s="245"/>
      <c r="E193" s="123"/>
      <c r="G193" s="120"/>
      <c r="K193" s="123"/>
    </row>
    <row r="194" spans="1:11" s="119" customFormat="1" ht="26.25" customHeight="1">
      <c r="A194" s="53"/>
      <c r="B194" s="53"/>
      <c r="C194" s="246" t="s">
        <v>487</v>
      </c>
      <c r="D194" s="247"/>
      <c r="E194" s="248"/>
      <c r="F194" s="249"/>
      <c r="G194" s="250"/>
      <c r="H194" s="250"/>
      <c r="I194" s="250"/>
      <c r="J194" s="250"/>
      <c r="K194" s="251"/>
    </row>
    <row r="195" spans="1:11" s="119" customFormat="1" ht="26.25" customHeight="1">
      <c r="A195" s="54"/>
      <c r="B195" s="54"/>
      <c r="C195" s="54"/>
      <c r="D195" s="252" t="s">
        <v>543</v>
      </c>
      <c r="E195" s="24"/>
      <c r="F195" s="252"/>
      <c r="G195" s="252"/>
      <c r="H195" s="252"/>
      <c r="I195" s="250"/>
      <c r="J195" s="250"/>
      <c r="K195" s="251"/>
    </row>
    <row r="196" spans="1:11" s="119" customFormat="1" ht="26.25" customHeight="1">
      <c r="A196" s="24"/>
      <c r="B196" s="527" t="s">
        <v>546</v>
      </c>
      <c r="C196" s="527"/>
      <c r="D196" s="528" t="s">
        <v>828</v>
      </c>
      <c r="E196" s="528"/>
      <c r="F196" s="528"/>
      <c r="G196" s="410"/>
      <c r="H196" s="521" t="s">
        <v>546</v>
      </c>
      <c r="I196" s="521"/>
      <c r="J196" s="521"/>
      <c r="K196" s="521"/>
    </row>
    <row r="197" spans="1:11" s="119" customFormat="1" ht="26.25" customHeight="1">
      <c r="A197" s="24"/>
      <c r="B197" s="519" t="s">
        <v>827</v>
      </c>
      <c r="C197" s="519"/>
      <c r="D197" s="519"/>
      <c r="E197" s="253"/>
      <c r="F197" s="253"/>
      <c r="G197" s="253"/>
      <c r="H197" s="543" t="s">
        <v>638</v>
      </c>
      <c r="I197" s="543"/>
      <c r="J197" s="543"/>
      <c r="K197" s="410"/>
    </row>
    <row r="198" spans="1:11" s="119" customFormat="1" ht="26.25" customHeight="1">
      <c r="A198" s="418"/>
      <c r="B198" s="405"/>
      <c r="C198" s="405"/>
      <c r="D198" s="254"/>
      <c r="E198" s="253"/>
      <c r="F198" s="253"/>
      <c r="G198" s="253"/>
      <c r="H198" s="255"/>
      <c r="I198" s="255"/>
      <c r="J198" s="255"/>
      <c r="K198" s="255"/>
    </row>
    <row r="199" spans="1:11" s="119" customFormat="1" ht="26.25" customHeight="1">
      <c r="A199" s="28"/>
      <c r="B199" s="527" t="s">
        <v>546</v>
      </c>
      <c r="C199" s="527" t="s">
        <v>830</v>
      </c>
      <c r="D199" s="419"/>
      <c r="E199" s="253"/>
      <c r="F199" s="253"/>
      <c r="G199" s="253"/>
      <c r="H199" s="592" t="s">
        <v>831</v>
      </c>
      <c r="I199" s="592"/>
      <c r="J199" s="592"/>
      <c r="K199" s="592"/>
    </row>
    <row r="200" spans="1:11" s="119" customFormat="1" ht="26.25" customHeight="1">
      <c r="A200" s="410" t="s">
        <v>549</v>
      </c>
      <c r="B200" s="543" t="s">
        <v>826</v>
      </c>
      <c r="C200" s="543"/>
      <c r="D200" s="543"/>
      <c r="E200" s="253"/>
      <c r="F200" s="253"/>
      <c r="G200" s="253"/>
      <c r="H200" s="55" t="s">
        <v>825</v>
      </c>
      <c r="I200" s="55"/>
      <c r="J200" s="55"/>
      <c r="K200" s="55"/>
    </row>
    <row r="201" spans="1:11" s="256" customFormat="1" ht="22.5" customHeight="1">
      <c r="A201" s="57"/>
      <c r="B201" s="412"/>
      <c r="C201" s="405"/>
      <c r="D201" s="58"/>
      <c r="E201" s="28"/>
      <c r="F201" s="28"/>
      <c r="G201" s="526"/>
      <c r="H201" s="526"/>
      <c r="I201" s="526"/>
      <c r="J201" s="28"/>
      <c r="K201" s="56"/>
    </row>
    <row r="202" spans="1:11" s="256" customFormat="1" ht="22.5" customHeight="1">
      <c r="A202" s="257"/>
      <c r="B202" s="258"/>
      <c r="C202" s="257"/>
      <c r="D202" s="257"/>
      <c r="E202" s="259"/>
      <c r="F202" s="257"/>
      <c r="K202" s="260"/>
    </row>
    <row r="203" spans="1:11" s="256" customFormat="1" ht="22.5" customHeight="1">
      <c r="A203" s="260"/>
      <c r="B203" s="121"/>
      <c r="E203" s="260"/>
      <c r="K203" s="260"/>
    </row>
    <row r="204" spans="1:11" s="256" customFormat="1" ht="22.5" customHeight="1">
      <c r="A204" s="260"/>
      <c r="B204" s="121"/>
      <c r="E204" s="260"/>
      <c r="K204" s="260"/>
    </row>
    <row r="205" spans="1:11" s="256" customFormat="1" ht="22.5" customHeight="1">
      <c r="A205" s="260"/>
      <c r="B205" s="121"/>
      <c r="E205" s="260"/>
      <c r="K205" s="260"/>
    </row>
    <row r="206" spans="1:11" ht="22.5" customHeight="1">
      <c r="A206" s="261"/>
      <c r="F206" s="128"/>
      <c r="G206" s="128"/>
      <c r="H206" s="128"/>
      <c r="I206" s="128"/>
      <c r="J206" s="128"/>
      <c r="K206" s="261"/>
    </row>
    <row r="207" spans="1:11" ht="22.5" customHeight="1">
      <c r="A207" s="261"/>
      <c r="F207" s="128"/>
      <c r="G207" s="128"/>
      <c r="H207" s="128"/>
      <c r="I207" s="128"/>
      <c r="J207" s="128"/>
      <c r="K207" s="261"/>
    </row>
    <row r="208" spans="1:11" ht="22.5" customHeight="1">
      <c r="A208" s="261"/>
      <c r="F208" s="128"/>
      <c r="G208" s="128"/>
      <c r="H208" s="128"/>
      <c r="I208" s="128"/>
      <c r="J208" s="128"/>
      <c r="K208" s="261"/>
    </row>
    <row r="209" spans="1:11" ht="22.5" customHeight="1">
      <c r="A209" s="261"/>
      <c r="F209" s="128"/>
      <c r="G209" s="128"/>
      <c r="H209" s="128"/>
      <c r="I209" s="128"/>
      <c r="J209" s="128"/>
      <c r="K209" s="261"/>
    </row>
    <row r="210" spans="1:11" ht="22.5" customHeight="1">
      <c r="A210" s="261"/>
      <c r="F210" s="128"/>
      <c r="G210" s="128"/>
      <c r="H210" s="128"/>
      <c r="I210" s="128"/>
      <c r="J210" s="128"/>
      <c r="K210" s="261"/>
    </row>
    <row r="211" spans="1:11" ht="22.5" customHeight="1">
      <c r="A211" s="261"/>
      <c r="F211" s="128"/>
      <c r="G211" s="128"/>
      <c r="H211" s="128"/>
      <c r="I211" s="128"/>
      <c r="J211" s="128"/>
      <c r="K211" s="261"/>
    </row>
    <row r="212" spans="1:11" ht="22.5" customHeight="1">
      <c r="A212" s="261"/>
      <c r="F212" s="128"/>
      <c r="G212" s="128"/>
      <c r="H212" s="128"/>
      <c r="I212" s="128"/>
      <c r="J212" s="128"/>
      <c r="K212" s="261"/>
    </row>
    <row r="213" spans="1:11" ht="22.5" customHeight="1">
      <c r="A213" s="261"/>
      <c r="F213" s="128"/>
      <c r="G213" s="128"/>
      <c r="H213" s="128"/>
      <c r="I213" s="128"/>
      <c r="J213" s="128"/>
      <c r="K213" s="261"/>
    </row>
    <row r="214" spans="1:11" ht="22.5" customHeight="1">
      <c r="A214" s="261"/>
      <c r="F214" s="128"/>
      <c r="G214" s="128"/>
      <c r="H214" s="128"/>
      <c r="I214" s="128"/>
      <c r="J214" s="128"/>
      <c r="K214" s="261"/>
    </row>
    <row r="215" spans="1:11" ht="22.5" customHeight="1">
      <c r="A215" s="261"/>
      <c r="F215" s="128"/>
      <c r="G215" s="128"/>
      <c r="H215" s="128"/>
      <c r="I215" s="128"/>
      <c r="J215" s="128"/>
      <c r="K215" s="261"/>
    </row>
    <row r="216" spans="1:11" ht="22.5" customHeight="1">
      <c r="A216" s="261"/>
      <c r="F216" s="128"/>
      <c r="G216" s="128"/>
      <c r="H216" s="128"/>
      <c r="I216" s="128"/>
      <c r="J216" s="128"/>
      <c r="K216" s="261"/>
    </row>
    <row r="217" spans="1:11" ht="22.5" customHeight="1">
      <c r="A217" s="261"/>
      <c r="F217" s="128"/>
      <c r="G217" s="128"/>
      <c r="H217" s="128"/>
      <c r="I217" s="128"/>
      <c r="J217" s="128"/>
      <c r="K217" s="261"/>
    </row>
    <row r="218" spans="1:11" ht="22.5" customHeight="1">
      <c r="A218" s="261"/>
      <c r="F218" s="128"/>
      <c r="G218" s="128"/>
      <c r="H218" s="128"/>
      <c r="I218" s="128"/>
      <c r="J218" s="128"/>
      <c r="K218" s="261"/>
    </row>
    <row r="219" spans="1:11" ht="22.5" customHeight="1">
      <c r="A219" s="261"/>
      <c r="F219" s="128"/>
      <c r="G219" s="128"/>
      <c r="H219" s="128"/>
      <c r="I219" s="128"/>
      <c r="J219" s="128"/>
      <c r="K219" s="261"/>
    </row>
    <row r="220" spans="1:11" ht="22.5" customHeight="1">
      <c r="A220" s="261"/>
      <c r="F220" s="128"/>
      <c r="G220" s="128"/>
      <c r="H220" s="128"/>
      <c r="I220" s="128"/>
      <c r="J220" s="128"/>
      <c r="K220" s="261"/>
    </row>
    <row r="221" spans="1:11" ht="22.5" customHeight="1">
      <c r="A221" s="261"/>
      <c r="F221" s="128"/>
      <c r="G221" s="128"/>
      <c r="H221" s="128"/>
      <c r="I221" s="128"/>
      <c r="J221" s="128"/>
      <c r="K221" s="261"/>
    </row>
    <row r="222" spans="1:11" ht="22.5" customHeight="1">
      <c r="A222" s="261"/>
      <c r="F222" s="128"/>
      <c r="G222" s="128"/>
      <c r="H222" s="128"/>
      <c r="I222" s="128"/>
      <c r="J222" s="128"/>
      <c r="K222" s="261"/>
    </row>
    <row r="223" spans="1:11" ht="22.5" customHeight="1">
      <c r="A223" s="261"/>
      <c r="F223" s="128"/>
      <c r="G223" s="128"/>
      <c r="H223" s="128"/>
      <c r="I223" s="128"/>
      <c r="J223" s="128"/>
      <c r="K223" s="261"/>
    </row>
    <row r="224" spans="1:11" ht="22.5" customHeight="1">
      <c r="A224" s="261"/>
      <c r="F224" s="128"/>
      <c r="G224" s="128"/>
      <c r="H224" s="128"/>
      <c r="I224" s="128"/>
      <c r="J224" s="128"/>
      <c r="K224" s="261"/>
    </row>
    <row r="225" spans="1:11" ht="22.5" customHeight="1">
      <c r="A225" s="261"/>
      <c r="F225" s="128"/>
      <c r="G225" s="128"/>
      <c r="H225" s="128"/>
      <c r="I225" s="128"/>
      <c r="J225" s="128"/>
      <c r="K225" s="261"/>
    </row>
    <row r="226" spans="1:11" ht="22.5" customHeight="1">
      <c r="A226" s="261"/>
      <c r="F226" s="128"/>
      <c r="G226" s="128"/>
      <c r="H226" s="128"/>
      <c r="I226" s="128"/>
      <c r="J226" s="128"/>
      <c r="K226" s="261"/>
    </row>
    <row r="227" spans="1:11" ht="22.5" customHeight="1">
      <c r="A227" s="261"/>
      <c r="F227" s="128"/>
      <c r="G227" s="128"/>
      <c r="H227" s="128"/>
      <c r="I227" s="128"/>
      <c r="J227" s="128"/>
      <c r="K227" s="261"/>
    </row>
    <row r="228" spans="1:11" ht="22.5" customHeight="1">
      <c r="A228" s="261"/>
      <c r="F228" s="128"/>
      <c r="G228" s="128"/>
      <c r="H228" s="128"/>
      <c r="I228" s="128"/>
      <c r="J228" s="128"/>
      <c r="K228" s="261"/>
    </row>
    <row r="229" spans="1:11" ht="22.5" customHeight="1">
      <c r="A229" s="261"/>
      <c r="F229" s="128"/>
      <c r="G229" s="128"/>
      <c r="H229" s="128"/>
      <c r="I229" s="128"/>
      <c r="J229" s="128"/>
      <c r="K229" s="261"/>
    </row>
    <row r="230" spans="1:11" ht="22.5" customHeight="1">
      <c r="A230" s="261"/>
      <c r="F230" s="128"/>
      <c r="G230" s="128"/>
      <c r="H230" s="128"/>
      <c r="I230" s="128"/>
      <c r="J230" s="128"/>
      <c r="K230" s="261"/>
    </row>
    <row r="231" spans="1:11" ht="22.5" customHeight="1">
      <c r="A231" s="261"/>
      <c r="F231" s="128"/>
      <c r="G231" s="128"/>
      <c r="H231" s="128"/>
      <c r="I231" s="128"/>
      <c r="J231" s="128"/>
      <c r="K231" s="261"/>
    </row>
    <row r="232" spans="1:11" ht="22.5" customHeight="1">
      <c r="A232" s="261"/>
      <c r="F232" s="128"/>
      <c r="G232" s="128"/>
      <c r="H232" s="128"/>
      <c r="I232" s="128"/>
      <c r="J232" s="128"/>
      <c r="K232" s="261"/>
    </row>
    <row r="233" spans="1:11" ht="22.5" customHeight="1">
      <c r="A233" s="261"/>
      <c r="F233" s="128"/>
      <c r="G233" s="128"/>
      <c r="H233" s="128"/>
      <c r="I233" s="128"/>
      <c r="J233" s="128"/>
      <c r="K233" s="261"/>
    </row>
    <row r="234" spans="1:11" ht="22.5" customHeight="1">
      <c r="A234" s="261"/>
      <c r="F234" s="128"/>
      <c r="G234" s="128"/>
      <c r="H234" s="128"/>
      <c r="I234" s="128"/>
      <c r="J234" s="128"/>
      <c r="K234" s="261"/>
    </row>
    <row r="235" spans="1:11" ht="22.5" customHeight="1">
      <c r="A235" s="261"/>
      <c r="F235" s="128"/>
      <c r="G235" s="128"/>
      <c r="H235" s="128"/>
      <c r="I235" s="128"/>
      <c r="J235" s="128"/>
      <c r="K235" s="261"/>
    </row>
    <row r="236" spans="1:11" ht="22.5" customHeight="1">
      <c r="A236" s="261"/>
      <c r="F236" s="128"/>
      <c r="G236" s="128"/>
      <c r="H236" s="128"/>
      <c r="I236" s="128"/>
      <c r="J236" s="128"/>
      <c r="K236" s="261"/>
    </row>
    <row r="237" spans="1:11" ht="22.5" customHeight="1">
      <c r="A237" s="261"/>
      <c r="F237" s="128"/>
      <c r="G237" s="128"/>
      <c r="H237" s="128"/>
      <c r="I237" s="128"/>
      <c r="J237" s="128"/>
      <c r="K237" s="261"/>
    </row>
    <row r="238" spans="1:11" ht="22.5" customHeight="1">
      <c r="A238" s="261"/>
      <c r="F238" s="128"/>
      <c r="G238" s="128"/>
      <c r="H238" s="128"/>
      <c r="I238" s="128"/>
      <c r="J238" s="128"/>
      <c r="K238" s="261"/>
    </row>
    <row r="239" spans="1:11" ht="22.5" customHeight="1">
      <c r="A239" s="261"/>
      <c r="F239" s="128"/>
      <c r="G239" s="128"/>
      <c r="H239" s="128"/>
      <c r="I239" s="128"/>
      <c r="J239" s="128"/>
      <c r="K239" s="261"/>
    </row>
    <row r="240" spans="1:11" ht="22.5" customHeight="1">
      <c r="A240" s="261"/>
      <c r="F240" s="128"/>
      <c r="G240" s="128"/>
      <c r="H240" s="128"/>
      <c r="I240" s="128"/>
      <c r="J240" s="128"/>
      <c r="K240" s="261"/>
    </row>
    <row r="241" spans="1:11" ht="22.5" customHeight="1">
      <c r="A241" s="261"/>
      <c r="F241" s="128"/>
      <c r="G241" s="128"/>
      <c r="H241" s="128"/>
      <c r="I241" s="128"/>
      <c r="J241" s="128"/>
      <c r="K241" s="261"/>
    </row>
    <row r="242" spans="1:11" ht="22.5" customHeight="1">
      <c r="A242" s="261"/>
      <c r="F242" s="128"/>
      <c r="G242" s="128"/>
      <c r="H242" s="128"/>
      <c r="I242" s="128"/>
      <c r="J242" s="128"/>
      <c r="K242" s="261"/>
    </row>
    <row r="243" spans="1:11" ht="22.5" customHeight="1">
      <c r="A243" s="261"/>
      <c r="F243" s="128"/>
      <c r="G243" s="128"/>
      <c r="H243" s="128"/>
      <c r="I243" s="128"/>
      <c r="J243" s="128"/>
      <c r="K243" s="261"/>
    </row>
    <row r="244" spans="1:11" ht="22.5" customHeight="1">
      <c r="A244" s="261"/>
      <c r="F244" s="128"/>
      <c r="G244" s="128"/>
      <c r="H244" s="128"/>
      <c r="I244" s="128"/>
      <c r="J244" s="128"/>
      <c r="K244" s="261"/>
    </row>
    <row r="245" spans="1:11" ht="22.5" customHeight="1">
      <c r="A245" s="261"/>
      <c r="F245" s="128"/>
      <c r="G245" s="128"/>
      <c r="H245" s="128"/>
      <c r="I245" s="128"/>
      <c r="J245" s="128"/>
      <c r="K245" s="261"/>
    </row>
    <row r="246" spans="1:11" ht="22.5" customHeight="1">
      <c r="A246" s="261"/>
      <c r="F246" s="128"/>
      <c r="G246" s="128"/>
      <c r="H246" s="128"/>
      <c r="I246" s="128"/>
      <c r="J246" s="128"/>
      <c r="K246" s="261"/>
    </row>
    <row r="247" spans="1:11" ht="22.5" customHeight="1">
      <c r="A247" s="261"/>
      <c r="F247" s="128"/>
      <c r="G247" s="128"/>
      <c r="H247" s="128"/>
      <c r="I247" s="128"/>
      <c r="J247" s="128"/>
      <c r="K247" s="261"/>
    </row>
    <row r="248" spans="1:11" ht="22.5" customHeight="1">
      <c r="A248" s="261"/>
      <c r="F248" s="128"/>
      <c r="G248" s="128"/>
      <c r="H248" s="128"/>
      <c r="I248" s="128"/>
      <c r="J248" s="128"/>
      <c r="K248" s="261"/>
    </row>
    <row r="249" spans="1:11" ht="22.5" customHeight="1">
      <c r="A249" s="261"/>
      <c r="F249" s="128"/>
      <c r="G249" s="128"/>
      <c r="H249" s="128"/>
      <c r="I249" s="128"/>
      <c r="J249" s="128"/>
      <c r="K249" s="261"/>
    </row>
    <row r="250" spans="1:11" ht="22.5" customHeight="1">
      <c r="A250" s="261"/>
      <c r="F250" s="128"/>
      <c r="G250" s="128"/>
      <c r="H250" s="128"/>
      <c r="I250" s="128"/>
      <c r="J250" s="128"/>
      <c r="K250" s="261"/>
    </row>
    <row r="251" spans="1:11" ht="22.5" customHeight="1">
      <c r="A251" s="261"/>
      <c r="F251" s="128"/>
      <c r="G251" s="128"/>
      <c r="H251" s="128"/>
      <c r="I251" s="128"/>
      <c r="J251" s="128"/>
      <c r="K251" s="261"/>
    </row>
    <row r="252" spans="1:11" ht="22.5" customHeight="1">
      <c r="A252" s="261"/>
      <c r="F252" s="128"/>
      <c r="G252" s="128"/>
      <c r="H252" s="128"/>
      <c r="I252" s="128"/>
      <c r="J252" s="128"/>
      <c r="K252" s="261"/>
    </row>
    <row r="253" spans="1:11" ht="22.5" customHeight="1">
      <c r="A253" s="261"/>
      <c r="F253" s="128"/>
      <c r="G253" s="128"/>
      <c r="H253" s="128"/>
      <c r="I253" s="128"/>
      <c r="J253" s="128"/>
      <c r="K253" s="261"/>
    </row>
    <row r="254" spans="1:11" ht="22.5" customHeight="1">
      <c r="A254" s="261"/>
      <c r="F254" s="128"/>
      <c r="G254" s="128"/>
      <c r="H254" s="128"/>
      <c r="I254" s="128"/>
      <c r="J254" s="128"/>
      <c r="K254" s="261"/>
    </row>
    <row r="255" spans="1:11" ht="22.5" customHeight="1">
      <c r="A255" s="261"/>
      <c r="F255" s="128"/>
      <c r="G255" s="128"/>
      <c r="H255" s="128"/>
      <c r="I255" s="128"/>
      <c r="J255" s="128"/>
      <c r="K255" s="261"/>
    </row>
    <row r="256" spans="1:11" ht="22.5" customHeight="1">
      <c r="A256" s="261"/>
      <c r="F256" s="128"/>
      <c r="G256" s="128"/>
      <c r="H256" s="128"/>
      <c r="I256" s="128"/>
      <c r="J256" s="128"/>
      <c r="K256" s="261"/>
    </row>
    <row r="257" spans="1:11" ht="22.5" customHeight="1">
      <c r="A257" s="261"/>
      <c r="F257" s="128"/>
      <c r="G257" s="128"/>
      <c r="H257" s="128"/>
      <c r="I257" s="128"/>
      <c r="J257" s="128"/>
      <c r="K257" s="261"/>
    </row>
    <row r="258" spans="1:11" ht="22.5" customHeight="1">
      <c r="A258" s="261"/>
      <c r="F258" s="128"/>
      <c r="G258" s="128"/>
      <c r="H258" s="128"/>
      <c r="I258" s="128"/>
      <c r="J258" s="128"/>
      <c r="K258" s="261"/>
    </row>
    <row r="259" spans="1:11" ht="22.5" customHeight="1">
      <c r="A259" s="261"/>
      <c r="F259" s="128"/>
      <c r="G259" s="128"/>
      <c r="H259" s="128"/>
      <c r="I259" s="128"/>
      <c r="J259" s="128"/>
      <c r="K259" s="261"/>
    </row>
    <row r="260" spans="1:11" ht="22.5" customHeight="1">
      <c r="A260" s="261"/>
      <c r="F260" s="128"/>
      <c r="G260" s="128"/>
      <c r="H260" s="128"/>
      <c r="I260" s="128"/>
      <c r="J260" s="128"/>
      <c r="K260" s="261"/>
    </row>
    <row r="261" spans="1:11" ht="22.5" customHeight="1">
      <c r="A261" s="261"/>
      <c r="F261" s="128"/>
      <c r="G261" s="128"/>
      <c r="H261" s="128"/>
      <c r="I261" s="128"/>
      <c r="J261" s="128"/>
      <c r="K261" s="261"/>
    </row>
    <row r="262" spans="1:11" ht="22.5" customHeight="1">
      <c r="A262" s="261"/>
      <c r="F262" s="128"/>
      <c r="G262" s="128"/>
      <c r="H262" s="128"/>
      <c r="I262" s="128"/>
      <c r="J262" s="128"/>
      <c r="K262" s="261"/>
    </row>
    <row r="263" spans="1:11" ht="22.5" customHeight="1">
      <c r="A263" s="261"/>
      <c r="F263" s="128"/>
      <c r="G263" s="128"/>
      <c r="H263" s="128"/>
      <c r="I263" s="128"/>
      <c r="J263" s="128"/>
      <c r="K263" s="261"/>
    </row>
    <row r="264" spans="1:11" ht="22.5" customHeight="1">
      <c r="A264" s="261"/>
      <c r="F264" s="128"/>
      <c r="G264" s="128"/>
      <c r="H264" s="128"/>
      <c r="I264" s="128"/>
      <c r="J264" s="128"/>
      <c r="K264" s="261"/>
    </row>
    <row r="265" spans="1:11" ht="22.5" customHeight="1">
      <c r="A265" s="261"/>
      <c r="F265" s="128"/>
      <c r="G265" s="128"/>
      <c r="H265" s="128"/>
      <c r="I265" s="128"/>
      <c r="J265" s="128"/>
      <c r="K265" s="261"/>
    </row>
    <row r="266" spans="1:11" ht="22.5" customHeight="1">
      <c r="A266" s="261"/>
      <c r="F266" s="128"/>
      <c r="G266" s="128"/>
      <c r="H266" s="128"/>
      <c r="I266" s="128"/>
      <c r="J266" s="128"/>
      <c r="K266" s="261"/>
    </row>
    <row r="267" spans="1:11" ht="22.5" customHeight="1">
      <c r="A267" s="261"/>
      <c r="F267" s="128"/>
      <c r="G267" s="128"/>
      <c r="H267" s="128"/>
      <c r="I267" s="128"/>
      <c r="J267" s="128"/>
      <c r="K267" s="261"/>
    </row>
    <row r="268" spans="1:11" ht="22.5" customHeight="1">
      <c r="A268" s="261"/>
      <c r="F268" s="128"/>
      <c r="G268" s="128"/>
      <c r="H268" s="128"/>
      <c r="I268" s="128"/>
      <c r="J268" s="128"/>
      <c r="K268" s="261"/>
    </row>
    <row r="269" spans="1:11" ht="22.5" customHeight="1">
      <c r="A269" s="261"/>
      <c r="F269" s="128"/>
      <c r="G269" s="128"/>
      <c r="H269" s="128"/>
      <c r="I269" s="128"/>
      <c r="J269" s="128"/>
      <c r="K269" s="261"/>
    </row>
    <row r="270" spans="1:11" ht="22.5" customHeight="1">
      <c r="A270" s="261"/>
      <c r="F270" s="128"/>
      <c r="G270" s="128"/>
      <c r="H270" s="128"/>
      <c r="I270" s="128"/>
      <c r="J270" s="128"/>
      <c r="K270" s="261"/>
    </row>
    <row r="271" spans="1:11" ht="22.5" customHeight="1">
      <c r="A271" s="261"/>
      <c r="F271" s="128"/>
      <c r="G271" s="128"/>
      <c r="H271" s="128"/>
      <c r="I271" s="128"/>
      <c r="J271" s="128"/>
      <c r="K271" s="261"/>
    </row>
    <row r="272" spans="1:11" ht="22.5" customHeight="1">
      <c r="A272" s="261"/>
      <c r="F272" s="128"/>
      <c r="G272" s="128"/>
      <c r="H272" s="128"/>
      <c r="I272" s="128"/>
      <c r="J272" s="128"/>
      <c r="K272" s="261"/>
    </row>
    <row r="273" spans="1:11" ht="22.5" customHeight="1">
      <c r="A273" s="261"/>
      <c r="F273" s="128"/>
      <c r="G273" s="128"/>
      <c r="H273" s="128"/>
      <c r="I273" s="128"/>
      <c r="J273" s="128"/>
      <c r="K273" s="261"/>
    </row>
    <row r="274" spans="1:11" ht="22.5" customHeight="1">
      <c r="A274" s="261"/>
      <c r="F274" s="128"/>
      <c r="G274" s="128"/>
      <c r="H274" s="128"/>
      <c r="I274" s="128"/>
      <c r="J274" s="128"/>
      <c r="K274" s="261"/>
    </row>
    <row r="275" spans="1:11" ht="22.5" customHeight="1">
      <c r="A275" s="261"/>
      <c r="F275" s="128"/>
      <c r="G275" s="128"/>
      <c r="H275" s="128"/>
      <c r="I275" s="128"/>
      <c r="J275" s="128"/>
      <c r="K275" s="261"/>
    </row>
    <row r="276" spans="1:11" ht="22.5" customHeight="1">
      <c r="A276" s="261"/>
      <c r="F276" s="128"/>
      <c r="G276" s="128"/>
      <c r="H276" s="128"/>
      <c r="I276" s="128"/>
      <c r="J276" s="128"/>
      <c r="K276" s="261"/>
    </row>
    <row r="277" spans="1:11" ht="22.5" customHeight="1">
      <c r="A277" s="261"/>
      <c r="F277" s="128"/>
      <c r="G277" s="128"/>
      <c r="H277" s="128"/>
      <c r="I277" s="128"/>
      <c r="J277" s="128"/>
      <c r="K277" s="261"/>
    </row>
    <row r="278" spans="1:11" ht="22.5" customHeight="1">
      <c r="A278" s="261"/>
      <c r="F278" s="128"/>
      <c r="G278" s="128"/>
      <c r="H278" s="128"/>
      <c r="I278" s="128"/>
      <c r="J278" s="128"/>
      <c r="K278" s="261"/>
    </row>
    <row r="279" spans="1:11" ht="22.5" customHeight="1">
      <c r="A279" s="261"/>
      <c r="F279" s="128"/>
      <c r="G279" s="128"/>
      <c r="H279" s="128"/>
      <c r="I279" s="128"/>
      <c r="J279" s="128"/>
      <c r="K279" s="261"/>
    </row>
    <row r="280" spans="1:11" ht="22.5" customHeight="1">
      <c r="A280" s="261"/>
      <c r="F280" s="128"/>
      <c r="G280" s="128"/>
      <c r="H280" s="128"/>
      <c r="I280" s="128"/>
      <c r="J280" s="128"/>
      <c r="K280" s="261"/>
    </row>
    <row r="281" spans="1:11" ht="22.5" customHeight="1">
      <c r="A281" s="261"/>
      <c r="F281" s="128"/>
      <c r="G281" s="128"/>
      <c r="H281" s="128"/>
      <c r="I281" s="128"/>
      <c r="J281" s="128"/>
      <c r="K281" s="261"/>
    </row>
    <row r="282" spans="1:11" ht="22.5" customHeight="1">
      <c r="A282" s="261"/>
      <c r="F282" s="128"/>
      <c r="G282" s="128"/>
      <c r="H282" s="128"/>
      <c r="I282" s="128"/>
      <c r="J282" s="128"/>
      <c r="K282" s="261"/>
    </row>
    <row r="283" spans="1:11" ht="22.5" customHeight="1">
      <c r="A283" s="261"/>
      <c r="F283" s="128"/>
      <c r="G283" s="128"/>
      <c r="H283" s="128"/>
      <c r="I283" s="128"/>
      <c r="J283" s="128"/>
      <c r="K283" s="261"/>
    </row>
    <row r="284" spans="1:11" ht="22.5" customHeight="1">
      <c r="A284" s="261"/>
      <c r="F284" s="128"/>
      <c r="G284" s="128"/>
      <c r="H284" s="128"/>
      <c r="I284" s="128"/>
      <c r="J284" s="128"/>
      <c r="K284" s="261"/>
    </row>
    <row r="285" spans="1:11" ht="22.5" customHeight="1">
      <c r="A285" s="261"/>
      <c r="F285" s="128"/>
      <c r="G285" s="128"/>
      <c r="H285" s="128"/>
      <c r="I285" s="128"/>
      <c r="J285" s="128"/>
      <c r="K285" s="261"/>
    </row>
    <row r="286" spans="1:11" ht="22.5" customHeight="1">
      <c r="A286" s="261"/>
      <c r="F286" s="128"/>
      <c r="G286" s="128"/>
      <c r="H286" s="128"/>
      <c r="I286" s="128"/>
      <c r="J286" s="128"/>
      <c r="K286" s="261"/>
    </row>
    <row r="287" spans="1:11" ht="22.5" customHeight="1">
      <c r="A287" s="261"/>
      <c r="F287" s="128"/>
      <c r="G287" s="128"/>
      <c r="H287" s="128"/>
      <c r="I287" s="128"/>
      <c r="J287" s="128"/>
      <c r="K287" s="261"/>
    </row>
    <row r="288" spans="1:11" ht="22.5" customHeight="1">
      <c r="A288" s="261"/>
      <c r="F288" s="128"/>
      <c r="G288" s="128"/>
      <c r="H288" s="128"/>
      <c r="I288" s="128"/>
      <c r="J288" s="128"/>
      <c r="K288" s="261"/>
    </row>
    <row r="289" spans="1:11" ht="22.5" customHeight="1">
      <c r="A289" s="261"/>
      <c r="F289" s="128"/>
      <c r="G289" s="128"/>
      <c r="H289" s="128"/>
      <c r="I289" s="128"/>
      <c r="J289" s="128"/>
      <c r="K289" s="261"/>
    </row>
    <row r="290" spans="1:11" ht="22.5" customHeight="1">
      <c r="A290" s="261"/>
      <c r="F290" s="128"/>
      <c r="G290" s="128"/>
      <c r="H290" s="128"/>
      <c r="I290" s="128"/>
      <c r="J290" s="128"/>
      <c r="K290" s="261"/>
    </row>
    <row r="291" spans="1:11" ht="22.5" customHeight="1">
      <c r="A291" s="261"/>
      <c r="F291" s="128"/>
      <c r="G291" s="128"/>
      <c r="H291" s="128"/>
      <c r="I291" s="128"/>
      <c r="J291" s="128"/>
      <c r="K291" s="261"/>
    </row>
    <row r="292" spans="1:11" ht="22.5" customHeight="1">
      <c r="A292" s="261"/>
      <c r="F292" s="128"/>
      <c r="G292" s="128"/>
      <c r="H292" s="128"/>
      <c r="I292" s="128"/>
      <c r="J292" s="128"/>
      <c r="K292" s="261"/>
    </row>
    <row r="293" spans="1:11" ht="22.5" customHeight="1">
      <c r="A293" s="261"/>
      <c r="F293" s="128"/>
      <c r="G293" s="128"/>
      <c r="H293" s="128"/>
      <c r="I293" s="128"/>
      <c r="J293" s="128"/>
      <c r="K293" s="261"/>
    </row>
    <row r="294" spans="1:11" ht="22.5" customHeight="1">
      <c r="A294" s="261"/>
      <c r="F294" s="128"/>
      <c r="G294" s="128"/>
      <c r="H294" s="128"/>
      <c r="I294" s="128"/>
      <c r="J294" s="128"/>
      <c r="K294" s="261"/>
    </row>
    <row r="295" spans="1:11" ht="22.5" customHeight="1">
      <c r="A295" s="261"/>
      <c r="F295" s="128"/>
      <c r="G295" s="128"/>
      <c r="H295" s="128"/>
      <c r="I295" s="128"/>
      <c r="J295" s="128"/>
      <c r="K295" s="261"/>
    </row>
    <row r="296" spans="1:11" ht="22.5" customHeight="1">
      <c r="A296" s="261"/>
      <c r="F296" s="128"/>
      <c r="G296" s="128"/>
      <c r="H296" s="128"/>
      <c r="I296" s="128"/>
      <c r="J296" s="128"/>
      <c r="K296" s="261"/>
    </row>
    <row r="297" spans="1:11" ht="22.5" customHeight="1">
      <c r="A297" s="261"/>
      <c r="F297" s="128"/>
      <c r="G297" s="128"/>
      <c r="H297" s="128"/>
      <c r="I297" s="128"/>
      <c r="J297" s="128"/>
      <c r="K297" s="261"/>
    </row>
    <row r="298" spans="1:11" ht="22.5" customHeight="1">
      <c r="A298" s="261"/>
      <c r="F298" s="128"/>
      <c r="G298" s="128"/>
      <c r="H298" s="128"/>
      <c r="I298" s="128"/>
      <c r="J298" s="128"/>
      <c r="K298" s="261"/>
    </row>
    <row r="299" spans="1:11" ht="22.5" customHeight="1">
      <c r="A299" s="261"/>
      <c r="F299" s="128"/>
      <c r="G299" s="128"/>
      <c r="H299" s="128"/>
      <c r="I299" s="128"/>
      <c r="J299" s="128"/>
      <c r="K299" s="261"/>
    </row>
    <row r="300" spans="1:11" ht="22.5" customHeight="1">
      <c r="A300" s="261"/>
      <c r="F300" s="128"/>
      <c r="G300" s="128"/>
      <c r="H300" s="128"/>
      <c r="I300" s="128"/>
      <c r="J300" s="128"/>
      <c r="K300" s="261"/>
    </row>
    <row r="301" spans="1:11" ht="22.5" customHeight="1">
      <c r="A301" s="261"/>
      <c r="F301" s="128"/>
      <c r="G301" s="128"/>
      <c r="H301" s="128"/>
      <c r="I301" s="128"/>
      <c r="J301" s="128"/>
      <c r="K301" s="261"/>
    </row>
    <row r="302" spans="1:11" ht="22.5" customHeight="1">
      <c r="A302" s="261"/>
      <c r="F302" s="128"/>
      <c r="G302" s="128"/>
      <c r="H302" s="128"/>
      <c r="I302" s="128"/>
      <c r="J302" s="128"/>
      <c r="K302" s="261"/>
    </row>
    <row r="303" spans="1:11" ht="22.5" customHeight="1">
      <c r="A303" s="261"/>
      <c r="F303" s="128"/>
      <c r="G303" s="128"/>
      <c r="H303" s="128"/>
      <c r="I303" s="128"/>
      <c r="J303" s="128"/>
      <c r="K303" s="261"/>
    </row>
    <row r="304" spans="1:11" ht="22.5" customHeight="1">
      <c r="A304" s="261"/>
      <c r="F304" s="128"/>
      <c r="G304" s="128"/>
      <c r="H304" s="128"/>
      <c r="I304" s="128"/>
      <c r="J304" s="128"/>
      <c r="K304" s="261"/>
    </row>
    <row r="305" spans="1:11" ht="22.5" customHeight="1">
      <c r="A305" s="261"/>
      <c r="F305" s="128"/>
      <c r="G305" s="128"/>
      <c r="H305" s="128"/>
      <c r="I305" s="128"/>
      <c r="J305" s="128"/>
      <c r="K305" s="261"/>
    </row>
    <row r="306" spans="1:11" ht="22.5" customHeight="1">
      <c r="A306" s="261"/>
      <c r="F306" s="128"/>
      <c r="G306" s="128"/>
      <c r="H306" s="128"/>
      <c r="I306" s="128"/>
      <c r="J306" s="128"/>
      <c r="K306" s="261"/>
    </row>
    <row r="307" spans="1:11" ht="22.5" customHeight="1">
      <c r="A307" s="261"/>
      <c r="F307" s="128"/>
      <c r="G307" s="128"/>
      <c r="H307" s="128"/>
      <c r="I307" s="128"/>
      <c r="J307" s="128"/>
      <c r="K307" s="261"/>
    </row>
    <row r="308" spans="1:11" ht="22.5" customHeight="1">
      <c r="A308" s="261"/>
      <c r="F308" s="128"/>
      <c r="G308" s="128"/>
      <c r="H308" s="128"/>
      <c r="I308" s="128"/>
      <c r="J308" s="128"/>
      <c r="K308" s="261"/>
    </row>
    <row r="309" spans="1:11" ht="22.5" customHeight="1">
      <c r="A309" s="261"/>
      <c r="F309" s="128"/>
      <c r="G309" s="128"/>
      <c r="H309" s="128"/>
      <c r="I309" s="128"/>
      <c r="J309" s="128"/>
      <c r="K309" s="261"/>
    </row>
    <row r="310" spans="1:11" ht="22.5" customHeight="1">
      <c r="A310" s="261"/>
      <c r="F310" s="128"/>
      <c r="G310" s="128"/>
      <c r="H310" s="128"/>
      <c r="I310" s="128"/>
      <c r="J310" s="128"/>
      <c r="K310" s="261"/>
    </row>
    <row r="311" spans="1:11" ht="22.5" customHeight="1">
      <c r="A311" s="261"/>
      <c r="F311" s="128"/>
      <c r="G311" s="128"/>
      <c r="H311" s="128"/>
      <c r="I311" s="128"/>
      <c r="J311" s="128"/>
      <c r="K311" s="261"/>
    </row>
    <row r="312" spans="1:11" ht="22.5" customHeight="1">
      <c r="A312" s="261"/>
      <c r="F312" s="128"/>
      <c r="G312" s="128"/>
      <c r="H312" s="128"/>
      <c r="I312" s="128"/>
      <c r="J312" s="128"/>
      <c r="K312" s="261"/>
    </row>
    <row r="313" spans="1:11" ht="22.5" customHeight="1">
      <c r="A313" s="261"/>
      <c r="F313" s="128"/>
      <c r="G313" s="128"/>
      <c r="H313" s="128"/>
      <c r="I313" s="128"/>
      <c r="J313" s="128"/>
      <c r="K313" s="261"/>
    </row>
    <row r="314" spans="1:11" ht="22.5" customHeight="1">
      <c r="A314" s="261"/>
      <c r="F314" s="128"/>
      <c r="G314" s="128"/>
      <c r="H314" s="128"/>
      <c r="I314" s="128"/>
      <c r="J314" s="128"/>
      <c r="K314" s="261"/>
    </row>
    <row r="315" spans="1:11" ht="22.5" customHeight="1">
      <c r="A315" s="261"/>
      <c r="F315" s="128"/>
      <c r="G315" s="128"/>
      <c r="H315" s="128"/>
      <c r="I315" s="128"/>
      <c r="J315" s="128"/>
      <c r="K315" s="261"/>
    </row>
    <row r="316" spans="1:11" ht="22.5" customHeight="1">
      <c r="A316" s="261"/>
      <c r="F316" s="128"/>
      <c r="G316" s="128"/>
      <c r="H316" s="128"/>
      <c r="I316" s="128"/>
      <c r="J316" s="128"/>
      <c r="K316" s="261"/>
    </row>
    <row r="317" spans="1:11" ht="22.5" customHeight="1">
      <c r="A317" s="261"/>
      <c r="F317" s="128"/>
      <c r="G317" s="128"/>
      <c r="H317" s="128"/>
      <c r="I317" s="128"/>
      <c r="J317" s="128"/>
      <c r="K317" s="261"/>
    </row>
    <row r="318" spans="1:11" ht="22.5" customHeight="1">
      <c r="A318" s="261"/>
      <c r="F318" s="128"/>
      <c r="G318" s="128"/>
      <c r="H318" s="128"/>
      <c r="I318" s="128"/>
      <c r="J318" s="128"/>
      <c r="K318" s="261"/>
    </row>
    <row r="319" spans="1:11" ht="22.5" customHeight="1">
      <c r="A319" s="261"/>
      <c r="F319" s="128"/>
      <c r="G319" s="128"/>
      <c r="H319" s="128"/>
      <c r="I319" s="128"/>
      <c r="J319" s="128"/>
      <c r="K319" s="261"/>
    </row>
    <row r="320" spans="1:11" ht="22.5" customHeight="1">
      <c r="A320" s="261"/>
      <c r="F320" s="128"/>
      <c r="G320" s="128"/>
      <c r="H320" s="128"/>
      <c r="I320" s="128"/>
      <c r="J320" s="128"/>
      <c r="K320" s="261"/>
    </row>
    <row r="321" spans="1:11" ht="22.5" customHeight="1">
      <c r="A321" s="261"/>
      <c r="F321" s="128"/>
      <c r="G321" s="128"/>
      <c r="H321" s="128"/>
      <c r="I321" s="128"/>
      <c r="J321" s="128"/>
      <c r="K321" s="261"/>
    </row>
    <row r="322" spans="1:11" ht="22.5" customHeight="1">
      <c r="A322" s="261"/>
      <c r="F322" s="128"/>
      <c r="G322" s="128"/>
      <c r="H322" s="128"/>
      <c r="I322" s="128"/>
      <c r="J322" s="128"/>
      <c r="K322" s="261"/>
    </row>
    <row r="323" spans="1:11" ht="22.5" customHeight="1">
      <c r="A323" s="261"/>
      <c r="F323" s="128"/>
      <c r="G323" s="128"/>
      <c r="H323" s="128"/>
      <c r="I323" s="128"/>
      <c r="J323" s="128"/>
      <c r="K323" s="261"/>
    </row>
    <row r="324" spans="1:11" ht="22.5" customHeight="1">
      <c r="A324" s="261"/>
      <c r="F324" s="128"/>
      <c r="G324" s="128"/>
      <c r="H324" s="128"/>
      <c r="I324" s="128"/>
      <c r="J324" s="128"/>
      <c r="K324" s="261"/>
    </row>
    <row r="325" spans="1:11" ht="22.5" customHeight="1">
      <c r="A325" s="261"/>
      <c r="F325" s="128"/>
      <c r="G325" s="128"/>
      <c r="H325" s="128"/>
      <c r="I325" s="128"/>
      <c r="J325" s="128"/>
      <c r="K325" s="261"/>
    </row>
    <row r="326" spans="1:11" ht="22.5" customHeight="1">
      <c r="A326" s="261"/>
      <c r="F326" s="128"/>
      <c r="G326" s="128"/>
      <c r="H326" s="128"/>
      <c r="I326" s="128"/>
      <c r="J326" s="128"/>
      <c r="K326" s="261"/>
    </row>
    <row r="327" spans="1:11" ht="22.5" customHeight="1">
      <c r="A327" s="261"/>
      <c r="F327" s="128"/>
      <c r="G327" s="128"/>
      <c r="H327" s="128"/>
      <c r="I327" s="128"/>
      <c r="J327" s="128"/>
      <c r="K327" s="261"/>
    </row>
    <row r="328" spans="1:11" ht="22.5" customHeight="1">
      <c r="A328" s="261"/>
      <c r="F328" s="128"/>
      <c r="G328" s="128"/>
      <c r="H328" s="128"/>
      <c r="I328" s="128"/>
      <c r="J328" s="128"/>
      <c r="K328" s="261"/>
    </row>
    <row r="329" spans="1:11" ht="22.5" customHeight="1">
      <c r="A329" s="261"/>
      <c r="F329" s="128"/>
      <c r="G329" s="128"/>
      <c r="H329" s="128"/>
      <c r="I329" s="128"/>
      <c r="J329" s="128"/>
      <c r="K329" s="261"/>
    </row>
    <row r="330" spans="1:11" ht="22.5" customHeight="1">
      <c r="A330" s="261"/>
      <c r="F330" s="128"/>
      <c r="G330" s="128"/>
      <c r="H330" s="128"/>
      <c r="I330" s="128"/>
      <c r="J330" s="128"/>
      <c r="K330" s="261"/>
    </row>
    <row r="331" spans="1:11" ht="22.5" customHeight="1">
      <c r="A331" s="261"/>
      <c r="F331" s="128"/>
      <c r="G331" s="128"/>
      <c r="H331" s="128"/>
      <c r="I331" s="128"/>
      <c r="J331" s="128"/>
      <c r="K331" s="261"/>
    </row>
    <row r="332" spans="1:11" ht="22.5" customHeight="1">
      <c r="A332" s="261"/>
      <c r="F332" s="128"/>
      <c r="G332" s="128"/>
      <c r="H332" s="128"/>
      <c r="I332" s="128"/>
      <c r="J332" s="128"/>
      <c r="K332" s="261"/>
    </row>
    <row r="333" spans="1:11" ht="22.5" customHeight="1">
      <c r="A333" s="261"/>
      <c r="F333" s="128"/>
      <c r="G333" s="128"/>
      <c r="H333" s="128"/>
      <c r="I333" s="128"/>
      <c r="J333" s="128"/>
      <c r="K333" s="261"/>
    </row>
    <row r="334" spans="1:11" ht="22.5" customHeight="1">
      <c r="A334" s="261"/>
      <c r="F334" s="128"/>
      <c r="G334" s="128"/>
      <c r="H334" s="128"/>
      <c r="I334" s="128"/>
      <c r="J334" s="128"/>
      <c r="K334" s="261"/>
    </row>
    <row r="335" spans="1:11" ht="22.5" customHeight="1">
      <c r="A335" s="261"/>
      <c r="F335" s="128"/>
      <c r="G335" s="128"/>
      <c r="H335" s="128"/>
      <c r="I335" s="128"/>
      <c r="J335" s="128"/>
      <c r="K335" s="261"/>
    </row>
    <row r="336" spans="1:11" ht="22.5" customHeight="1">
      <c r="A336" s="261"/>
      <c r="F336" s="128"/>
      <c r="G336" s="128"/>
      <c r="H336" s="128"/>
      <c r="I336" s="128"/>
      <c r="J336" s="128"/>
      <c r="K336" s="261"/>
    </row>
    <row r="337" spans="1:11" ht="22.5" customHeight="1">
      <c r="A337" s="261"/>
      <c r="F337" s="128"/>
      <c r="G337" s="128"/>
      <c r="H337" s="128"/>
      <c r="I337" s="128"/>
      <c r="J337" s="128"/>
      <c r="K337" s="261"/>
    </row>
    <row r="338" spans="1:11" ht="22.5" customHeight="1">
      <c r="A338" s="261"/>
      <c r="F338" s="128"/>
      <c r="G338" s="128"/>
      <c r="H338" s="128"/>
      <c r="I338" s="128"/>
      <c r="J338" s="128"/>
      <c r="K338" s="261"/>
    </row>
    <row r="339" spans="1:11" ht="22.5" customHeight="1">
      <c r="A339" s="261"/>
      <c r="F339" s="128"/>
      <c r="G339" s="128"/>
      <c r="H339" s="128"/>
      <c r="I339" s="128"/>
      <c r="J339" s="128"/>
      <c r="K339" s="261"/>
    </row>
    <row r="340" spans="1:11" ht="22.5" customHeight="1">
      <c r="A340" s="261"/>
      <c r="F340" s="128"/>
      <c r="G340" s="128"/>
      <c r="H340" s="128"/>
      <c r="I340" s="128"/>
      <c r="J340" s="128"/>
      <c r="K340" s="261"/>
    </row>
    <row r="341" spans="1:11" ht="22.5" customHeight="1">
      <c r="A341" s="261"/>
      <c r="F341" s="128"/>
      <c r="G341" s="128"/>
      <c r="H341" s="128"/>
      <c r="I341" s="128"/>
      <c r="J341" s="128"/>
      <c r="K341" s="261"/>
    </row>
    <row r="342" spans="1:11" ht="22.5" customHeight="1">
      <c r="A342" s="261"/>
      <c r="F342" s="128"/>
      <c r="G342" s="128"/>
      <c r="H342" s="128"/>
      <c r="I342" s="128"/>
      <c r="J342" s="128"/>
      <c r="K342" s="261"/>
    </row>
    <row r="343" spans="1:11" ht="22.5" customHeight="1">
      <c r="A343" s="261"/>
      <c r="F343" s="128"/>
      <c r="G343" s="128"/>
      <c r="H343" s="128"/>
      <c r="I343" s="128"/>
      <c r="J343" s="128"/>
      <c r="K343" s="261"/>
    </row>
    <row r="344" spans="1:11" ht="22.5" customHeight="1">
      <c r="A344" s="261"/>
      <c r="F344" s="128"/>
      <c r="G344" s="128"/>
      <c r="H344" s="128"/>
      <c r="I344" s="128"/>
      <c r="J344" s="128"/>
      <c r="K344" s="261"/>
    </row>
    <row r="345" spans="1:11" ht="22.5" customHeight="1">
      <c r="A345" s="261"/>
      <c r="F345" s="128"/>
      <c r="G345" s="128"/>
      <c r="H345" s="128"/>
      <c r="I345" s="128"/>
      <c r="J345" s="128"/>
      <c r="K345" s="261"/>
    </row>
    <row r="346" spans="1:11" ht="22.5" customHeight="1">
      <c r="A346" s="261"/>
      <c r="F346" s="128"/>
      <c r="G346" s="128"/>
      <c r="H346" s="128"/>
      <c r="I346" s="128"/>
      <c r="J346" s="128"/>
      <c r="K346" s="261"/>
    </row>
    <row r="347" spans="1:11" ht="22.5" customHeight="1">
      <c r="A347" s="261"/>
      <c r="F347" s="128"/>
      <c r="G347" s="128"/>
      <c r="H347" s="128"/>
      <c r="I347" s="128"/>
      <c r="J347" s="128"/>
      <c r="K347" s="261"/>
    </row>
    <row r="348" spans="1:11" ht="22.5" customHeight="1">
      <c r="A348" s="261"/>
      <c r="F348" s="128"/>
      <c r="G348" s="128"/>
      <c r="H348" s="128"/>
      <c r="I348" s="128"/>
      <c r="J348" s="128"/>
      <c r="K348" s="261"/>
    </row>
    <row r="349" spans="1:11" ht="22.5" customHeight="1">
      <c r="A349" s="261"/>
      <c r="F349" s="128"/>
      <c r="G349" s="128"/>
      <c r="H349" s="128"/>
      <c r="I349" s="128"/>
      <c r="J349" s="128"/>
      <c r="K349" s="261"/>
    </row>
    <row r="350" spans="1:11" ht="22.5" customHeight="1">
      <c r="A350" s="261"/>
      <c r="F350" s="128"/>
      <c r="G350" s="128"/>
      <c r="H350" s="128"/>
      <c r="I350" s="128"/>
      <c r="J350" s="128"/>
      <c r="K350" s="261"/>
    </row>
    <row r="351" spans="1:11" ht="22.5" customHeight="1">
      <c r="A351" s="261"/>
      <c r="F351" s="128"/>
      <c r="G351" s="128"/>
      <c r="H351" s="128"/>
      <c r="I351" s="128"/>
      <c r="J351" s="128"/>
      <c r="K351" s="261"/>
    </row>
    <row r="352" spans="1:11" ht="22.5" customHeight="1">
      <c r="A352" s="261"/>
      <c r="F352" s="128"/>
      <c r="G352" s="128"/>
      <c r="H352" s="128"/>
      <c r="I352" s="128"/>
      <c r="J352" s="128"/>
      <c r="K352" s="261"/>
    </row>
    <row r="353" spans="1:11" ht="22.5" customHeight="1">
      <c r="A353" s="261"/>
      <c r="F353" s="128"/>
      <c r="G353" s="128"/>
      <c r="H353" s="128"/>
      <c r="I353" s="128"/>
      <c r="J353" s="128"/>
      <c r="K353" s="261"/>
    </row>
    <row r="354" spans="1:11" ht="22.5" customHeight="1">
      <c r="A354" s="261"/>
      <c r="F354" s="128"/>
      <c r="G354" s="128"/>
      <c r="H354" s="128"/>
      <c r="I354" s="128"/>
      <c r="J354" s="128"/>
      <c r="K354" s="261"/>
    </row>
    <row r="355" spans="1:11" ht="22.5" customHeight="1">
      <c r="A355" s="261"/>
      <c r="F355" s="128"/>
      <c r="G355" s="128"/>
      <c r="H355" s="128"/>
      <c r="I355" s="128"/>
      <c r="J355" s="128"/>
      <c r="K355" s="261"/>
    </row>
    <row r="356" spans="1:11" ht="22.5" customHeight="1">
      <c r="A356" s="261"/>
      <c r="F356" s="128"/>
      <c r="G356" s="128"/>
      <c r="H356" s="128"/>
      <c r="I356" s="128"/>
      <c r="J356" s="128"/>
      <c r="K356" s="261"/>
    </row>
    <row r="357" spans="1:11" ht="22.5" customHeight="1">
      <c r="A357" s="261"/>
      <c r="F357" s="128"/>
      <c r="G357" s="128"/>
      <c r="H357" s="128"/>
      <c r="I357" s="128"/>
      <c r="J357" s="128"/>
      <c r="K357" s="261"/>
    </row>
    <row r="358" spans="1:11" ht="22.5" customHeight="1">
      <c r="A358" s="261"/>
      <c r="F358" s="128"/>
      <c r="G358" s="128"/>
      <c r="H358" s="128"/>
      <c r="I358" s="128"/>
      <c r="J358" s="128"/>
      <c r="K358" s="261"/>
    </row>
    <row r="359" spans="1:11" ht="22.5" customHeight="1">
      <c r="A359" s="261"/>
      <c r="F359" s="128"/>
      <c r="G359" s="128"/>
      <c r="H359" s="128"/>
      <c r="I359" s="128"/>
      <c r="J359" s="128"/>
      <c r="K359" s="261"/>
    </row>
    <row r="360" spans="1:11" ht="22.5" customHeight="1">
      <c r="A360" s="261"/>
      <c r="F360" s="128"/>
      <c r="G360" s="128"/>
      <c r="H360" s="128"/>
      <c r="I360" s="128"/>
      <c r="J360" s="128"/>
      <c r="K360" s="261"/>
    </row>
    <row r="361" spans="1:11" ht="22.5" customHeight="1">
      <c r="A361" s="261"/>
      <c r="F361" s="128"/>
      <c r="G361" s="128"/>
      <c r="H361" s="128"/>
      <c r="I361" s="128"/>
      <c r="J361" s="128"/>
      <c r="K361" s="261"/>
    </row>
    <row r="362" spans="1:11" ht="22.5" customHeight="1">
      <c r="A362" s="261"/>
      <c r="F362" s="128"/>
      <c r="G362" s="128"/>
      <c r="H362" s="128"/>
      <c r="I362" s="128"/>
      <c r="J362" s="128"/>
      <c r="K362" s="261"/>
    </row>
    <row r="363" spans="1:11" ht="22.5" customHeight="1">
      <c r="A363" s="261"/>
      <c r="F363" s="128"/>
      <c r="G363" s="128"/>
      <c r="H363" s="128"/>
      <c r="I363" s="128"/>
      <c r="J363" s="128"/>
      <c r="K363" s="261"/>
    </row>
    <row r="364" spans="1:11" ht="22.5" customHeight="1">
      <c r="A364" s="261"/>
      <c r="F364" s="128"/>
      <c r="G364" s="128"/>
      <c r="H364" s="128"/>
      <c r="I364" s="128"/>
      <c r="J364" s="128"/>
      <c r="K364" s="261"/>
    </row>
    <row r="365" spans="1:11" ht="22.5" customHeight="1">
      <c r="A365" s="261"/>
      <c r="F365" s="128"/>
      <c r="G365" s="128"/>
      <c r="H365" s="128"/>
      <c r="I365" s="128"/>
      <c r="J365" s="128"/>
      <c r="K365" s="261"/>
    </row>
    <row r="366" spans="1:11" ht="22.5" customHeight="1">
      <c r="A366" s="261"/>
      <c r="F366" s="128"/>
      <c r="G366" s="128"/>
      <c r="H366" s="128"/>
      <c r="I366" s="128"/>
      <c r="J366" s="128"/>
      <c r="K366" s="261"/>
    </row>
    <row r="367" spans="1:11" ht="22.5" customHeight="1">
      <c r="A367" s="261"/>
      <c r="F367" s="128"/>
      <c r="G367" s="128"/>
      <c r="H367" s="128"/>
      <c r="I367" s="128"/>
      <c r="J367" s="128"/>
      <c r="K367" s="261"/>
    </row>
    <row r="368" spans="1:11" ht="22.5" customHeight="1">
      <c r="A368" s="261"/>
      <c r="F368" s="128"/>
      <c r="G368" s="128"/>
      <c r="H368" s="128"/>
      <c r="I368" s="128"/>
      <c r="J368" s="128"/>
      <c r="K368" s="261"/>
    </row>
    <row r="369" spans="1:11" ht="22.5" customHeight="1">
      <c r="A369" s="261"/>
      <c r="F369" s="128"/>
      <c r="G369" s="128"/>
      <c r="H369" s="128"/>
      <c r="I369" s="128"/>
      <c r="J369" s="128"/>
      <c r="K369" s="261"/>
    </row>
    <row r="370" spans="1:11" ht="22.5" customHeight="1">
      <c r="A370" s="261"/>
      <c r="F370" s="128"/>
      <c r="G370" s="128"/>
      <c r="H370" s="128"/>
      <c r="I370" s="128"/>
      <c r="J370" s="128"/>
      <c r="K370" s="261"/>
    </row>
    <row r="371" spans="1:11" ht="22.5" customHeight="1">
      <c r="A371" s="261"/>
      <c r="F371" s="128"/>
      <c r="G371" s="128"/>
      <c r="H371" s="128"/>
      <c r="I371" s="128"/>
      <c r="J371" s="128"/>
      <c r="K371" s="261"/>
    </row>
    <row r="372" spans="1:11" ht="22.5" customHeight="1">
      <c r="A372" s="261"/>
      <c r="F372" s="128"/>
      <c r="G372" s="128"/>
      <c r="H372" s="128"/>
      <c r="I372" s="128"/>
      <c r="J372" s="128"/>
      <c r="K372" s="261"/>
    </row>
    <row r="373" spans="1:11" ht="22.5" customHeight="1">
      <c r="A373" s="261"/>
      <c r="F373" s="128"/>
      <c r="G373" s="128"/>
      <c r="H373" s="128"/>
      <c r="I373" s="128"/>
      <c r="J373" s="128"/>
      <c r="K373" s="261"/>
    </row>
    <row r="374" spans="1:11" ht="22.5" customHeight="1">
      <c r="A374" s="261"/>
      <c r="F374" s="128"/>
      <c r="G374" s="128"/>
      <c r="H374" s="128"/>
      <c r="I374" s="128"/>
      <c r="J374" s="128"/>
      <c r="K374" s="261"/>
    </row>
    <row r="375" spans="1:11" ht="22.5" customHeight="1">
      <c r="A375" s="261"/>
      <c r="F375" s="128"/>
      <c r="G375" s="128"/>
      <c r="H375" s="128"/>
      <c r="I375" s="128"/>
      <c r="J375" s="128"/>
      <c r="K375" s="261"/>
    </row>
    <row r="376" spans="1:11" ht="22.5" customHeight="1">
      <c r="A376" s="261"/>
      <c r="F376" s="128"/>
      <c r="G376" s="128"/>
      <c r="H376" s="128"/>
      <c r="I376" s="128"/>
      <c r="J376" s="128"/>
      <c r="K376" s="261"/>
    </row>
    <row r="377" spans="1:11" ht="22.5" customHeight="1">
      <c r="A377" s="261"/>
      <c r="F377" s="128"/>
      <c r="G377" s="128"/>
      <c r="H377" s="128"/>
      <c r="I377" s="128"/>
      <c r="J377" s="128"/>
      <c r="K377" s="261"/>
    </row>
    <row r="378" spans="1:11" ht="22.5" customHeight="1">
      <c r="A378" s="261"/>
      <c r="F378" s="128"/>
      <c r="G378" s="128"/>
      <c r="H378" s="128"/>
      <c r="I378" s="128"/>
      <c r="J378" s="128"/>
      <c r="K378" s="261"/>
    </row>
    <row r="379" spans="1:11" ht="22.5" customHeight="1">
      <c r="A379" s="261"/>
      <c r="F379" s="128"/>
      <c r="G379" s="128"/>
      <c r="H379" s="128"/>
      <c r="I379" s="128"/>
      <c r="J379" s="128"/>
      <c r="K379" s="261"/>
    </row>
    <row r="380" spans="1:11" ht="22.5" customHeight="1">
      <c r="A380" s="261"/>
      <c r="F380" s="128"/>
      <c r="G380" s="128"/>
      <c r="H380" s="128"/>
      <c r="I380" s="128"/>
      <c r="J380" s="128"/>
      <c r="K380" s="261"/>
    </row>
    <row r="381" spans="1:11" ht="22.5" customHeight="1">
      <c r="A381" s="261"/>
      <c r="F381" s="128"/>
      <c r="G381" s="128"/>
      <c r="H381" s="128"/>
      <c r="I381" s="128"/>
      <c r="J381" s="128"/>
      <c r="K381" s="261"/>
    </row>
    <row r="382" spans="1:11" ht="22.5" customHeight="1">
      <c r="A382" s="261"/>
      <c r="F382" s="128"/>
      <c r="G382" s="128"/>
      <c r="H382" s="128"/>
      <c r="I382" s="128"/>
      <c r="J382" s="128"/>
      <c r="K382" s="261"/>
    </row>
    <row r="383" spans="1:11" ht="22.5" customHeight="1">
      <c r="A383" s="261"/>
      <c r="F383" s="128"/>
      <c r="G383" s="128"/>
      <c r="H383" s="128"/>
      <c r="I383" s="128"/>
      <c r="J383" s="128"/>
      <c r="K383" s="261"/>
    </row>
    <row r="384" spans="1:11" ht="22.5" customHeight="1">
      <c r="A384" s="261"/>
      <c r="F384" s="128"/>
      <c r="G384" s="128"/>
      <c r="H384" s="128"/>
      <c r="I384" s="128"/>
      <c r="J384" s="128"/>
      <c r="K384" s="261"/>
    </row>
    <row r="385" spans="1:11" ht="22.5" customHeight="1">
      <c r="A385" s="261"/>
      <c r="F385" s="128"/>
      <c r="G385" s="128"/>
      <c r="H385" s="128"/>
      <c r="I385" s="128"/>
      <c r="J385" s="128"/>
      <c r="K385" s="261"/>
    </row>
    <row r="386" spans="1:11" ht="22.5" customHeight="1">
      <c r="F386" s="128"/>
      <c r="G386" s="128"/>
      <c r="H386" s="128"/>
      <c r="I386" s="128"/>
      <c r="J386" s="128"/>
    </row>
    <row r="387" spans="1:11" ht="22.5" customHeight="1">
      <c r="F387" s="128"/>
      <c r="G387" s="128"/>
      <c r="H387" s="128"/>
      <c r="I387" s="128"/>
      <c r="J387" s="128"/>
    </row>
    <row r="388" spans="1:11" ht="22.5" customHeight="1">
      <c r="F388" s="128"/>
      <c r="G388" s="128"/>
      <c r="H388" s="128"/>
      <c r="I388" s="128"/>
      <c r="J388" s="128"/>
    </row>
    <row r="389" spans="1:11" ht="22.5" customHeight="1">
      <c r="F389" s="128"/>
      <c r="G389" s="128"/>
      <c r="H389" s="128"/>
      <c r="I389" s="128"/>
      <c r="J389" s="128"/>
    </row>
    <row r="390" spans="1:11" ht="22.5" customHeight="1">
      <c r="F390" s="128"/>
      <c r="G390" s="128"/>
      <c r="H390" s="128"/>
      <c r="I390" s="128"/>
      <c r="J390" s="128"/>
    </row>
    <row r="391" spans="1:11" ht="22.5" customHeight="1">
      <c r="F391" s="128"/>
      <c r="G391" s="128"/>
      <c r="H391" s="128"/>
      <c r="I391" s="128"/>
      <c r="J391" s="128"/>
    </row>
  </sheetData>
  <sheetProtection selectLockedCells="1" selectUnlockedCells="1"/>
  <mergeCells count="23">
    <mergeCell ref="B10:C10"/>
    <mergeCell ref="A191:F191"/>
    <mergeCell ref="B199:C199"/>
    <mergeCell ref="H199:K199"/>
    <mergeCell ref="B200:D200"/>
    <mergeCell ref="B197:D197"/>
    <mergeCell ref="H196:K196"/>
    <mergeCell ref="G201:I201"/>
    <mergeCell ref="A1:F1"/>
    <mergeCell ref="K8:K9"/>
    <mergeCell ref="B8:C9"/>
    <mergeCell ref="F8:G8"/>
    <mergeCell ref="H8:I8"/>
    <mergeCell ref="A186:E186"/>
    <mergeCell ref="A45:E45"/>
    <mergeCell ref="A192:E192"/>
    <mergeCell ref="A6:C6"/>
    <mergeCell ref="A8:A9"/>
    <mergeCell ref="A126:E126"/>
    <mergeCell ref="A140:E140"/>
    <mergeCell ref="H197:J197"/>
    <mergeCell ref="B196:C196"/>
    <mergeCell ref="D196:F196"/>
  </mergeCells>
  <pageMargins left="0.25" right="0.25" top="0.75" bottom="0.75" header="0.3" footer="0.3"/>
  <pageSetup paperSize="9" scale="70" firstPageNumber="0" fitToHeight="0" orientation="landscape" r:id="rId1"/>
  <headerFooter alignWithMargins="0">
    <oddFooter>&amp;Rหน้า &amp;P จาก &amp;N</oddFooter>
  </headerFooter>
  <rowBreaks count="5" manualBreakCount="5">
    <brk id="31" max="10" man="1"/>
    <brk id="78" max="10" man="1"/>
    <brk id="101" max="10" man="1"/>
    <brk id="121" max="10" man="1"/>
    <brk id="1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ปร.6</vt:lpstr>
      <vt:lpstr>ปร.5ก</vt:lpstr>
      <vt:lpstr>ปร.5ข</vt:lpstr>
      <vt:lpstr>ปร.4(พ)</vt:lpstr>
      <vt:lpstr>ปร.4 งานปรับปรุงอาคาร</vt:lpstr>
      <vt:lpstr>ปร.4 งานครุภัณฑ์</vt:lpstr>
      <vt:lpstr>'ปร.4 งานครุภัณฑ์'!Print_Area</vt:lpstr>
      <vt:lpstr>'ปร.4 งานปรับปรุงอาคาร'!Print_Area</vt:lpstr>
      <vt:lpstr>'ปร.4(พ)'!Print_Area</vt:lpstr>
      <vt:lpstr>ปร.5ก!Print_Area</vt:lpstr>
      <vt:lpstr>ปร.5ข!Print_Area</vt:lpstr>
      <vt:lpstr>ปร.6!Print_Area</vt:lpstr>
      <vt:lpstr>'ปร.4 งานครุภัณฑ์'!Print_Titles</vt:lpstr>
      <vt:lpstr>'ปร.4 งานปรับปรุงอาคาร'!Print_Titles</vt:lpstr>
      <vt:lpstr>ปร.5ก!Print_Titles</vt:lpstr>
      <vt:lpstr>ปร.6!Print_Titles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Kimphong Watcharanukulkit</cp:lastModifiedBy>
  <cp:lastPrinted>2019-12-04T00:11:38Z</cp:lastPrinted>
  <dcterms:created xsi:type="dcterms:W3CDTF">2015-02-26T04:41:49Z</dcterms:created>
  <dcterms:modified xsi:type="dcterms:W3CDTF">2020-01-07T11:25:18Z</dcterms:modified>
</cp:coreProperties>
</file>