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545" tabRatio="850" activeTab="8"/>
  </bookViews>
  <sheets>
    <sheet name="ปร.6" sheetId="1" r:id="rId1"/>
    <sheet name="แบบสรุปค่าก่อสร้าง" sheetId="2" r:id="rId2"/>
    <sheet name="สรุปทุกหมวดงาน ปร.5 (ก)" sheetId="3" r:id="rId3"/>
    <sheet name="Factor f" sheetId="4" r:id="rId4"/>
    <sheet name="หมวดงานรื้อถอน ปร.4" sheetId="5" r:id="rId5"/>
    <sheet name="หมวดงานสถาปัตยกรรม ปร.4" sheetId="6" r:id="rId6"/>
    <sheet name="หมวดงานไฟฟ้า ปร.4" sheetId="7" r:id="rId7"/>
    <sheet name="สรุปครุภัณฑ์ ปร.5(ข)" sheetId="8" r:id="rId8"/>
    <sheet name=" หมวดงานครุภัณฑ์ ปร.4" sheetId="9" r:id="rId9"/>
    <sheet name="ตารางแสดงวงเงิน" sheetId="10" r:id="rId10"/>
  </sheets>
  <definedNames>
    <definedName name="_xlfn._FV" hidden="1">#NAME?</definedName>
    <definedName name="_xlfn.BAHTTEXT" hidden="1">#NAME?</definedName>
    <definedName name="_xlnm.Print_Area" localSheetId="6">'หมวดงานไฟฟ้า ปร.4'!$A$1:$K$96</definedName>
    <definedName name="_xlnm.Print_Area" localSheetId="4">'หมวดงานรื้อถอน ปร.4'!$A$1:$K$74</definedName>
  </definedNames>
  <calcPr fullCalcOnLoad="1"/>
</workbook>
</file>

<file path=xl/sharedStrings.xml><?xml version="1.0" encoding="utf-8"?>
<sst xmlns="http://schemas.openxmlformats.org/spreadsheetml/2006/main" count="945" uniqueCount="318">
  <si>
    <t>รายการ</t>
  </si>
  <si>
    <t>หมายเหตุ</t>
  </si>
  <si>
    <t>จำนวน</t>
  </si>
  <si>
    <t>หน่วย</t>
  </si>
  <si>
    <t>ค่าวัสดุ</t>
  </si>
  <si>
    <t>ค่าแรงงาน</t>
  </si>
  <si>
    <t>ชุด</t>
  </si>
  <si>
    <t>เครื่อง</t>
  </si>
  <si>
    <t>ตัว</t>
  </si>
  <si>
    <t>จุด</t>
  </si>
  <si>
    <t xml:space="preserve"> </t>
  </si>
  <si>
    <t xml:space="preserve">  มหาวิทยาลัยเทคโนโลยีราชมงคลพระนคร</t>
  </si>
  <si>
    <t>ที่</t>
  </si>
  <si>
    <t>รวมเป็นเงิน</t>
  </si>
  <si>
    <t xml:space="preserve">ต่อหน่วย </t>
  </si>
  <si>
    <t>รวมเงิน</t>
  </si>
  <si>
    <t>เมตร</t>
  </si>
  <si>
    <t>L/S</t>
  </si>
  <si>
    <t>งาน</t>
  </si>
  <si>
    <t>ตู้</t>
  </si>
  <si>
    <t>ท่อน</t>
  </si>
  <si>
    <t>ดวง</t>
  </si>
  <si>
    <r>
      <t>สถานที่ก่อสร้าง</t>
    </r>
    <r>
      <rPr>
        <b/>
        <u val="single"/>
        <sz val="14"/>
        <color indexed="8"/>
        <rFont val="TH SarabunPSK"/>
        <family val="2"/>
      </rPr>
      <t xml:space="preserve">           มหาวิทยาลัยเทคโนโลยีราชมงคลพระนคร    คณะบริหารธุรกิจ                   </t>
    </r>
    <r>
      <rPr>
        <b/>
        <sz val="14"/>
        <color indexed="8"/>
        <rFont val="TH SarabunPSK"/>
        <family val="2"/>
      </rPr>
      <t>แบบเลขที่</t>
    </r>
    <r>
      <rPr>
        <b/>
        <u val="single"/>
        <sz val="14"/>
        <color indexed="8"/>
        <rFont val="TH SarabunPSK"/>
        <family val="2"/>
      </rPr>
      <t xml:space="preserve">                                     </t>
    </r>
    <r>
      <rPr>
        <b/>
        <sz val="14"/>
        <color indexed="8"/>
        <rFont val="TH SarabunPSK"/>
        <family val="2"/>
      </rPr>
      <t xml:space="preserve"> รายการเลขที่</t>
    </r>
    <r>
      <rPr>
        <b/>
        <u val="single"/>
        <sz val="14"/>
        <color indexed="8"/>
        <rFont val="TH SarabunPSK"/>
        <family val="2"/>
      </rPr>
      <t xml:space="preserve">                                                         .</t>
    </r>
  </si>
  <si>
    <r>
      <t>งาน</t>
    </r>
    <r>
      <rPr>
        <b/>
        <u val="single"/>
        <sz val="14"/>
        <color indexed="8"/>
        <rFont val="TH SarabunPSK"/>
        <family val="2"/>
      </rPr>
      <t xml:space="preserve">        กายภาพและสิ่งแวดล้อม                                              </t>
    </r>
    <r>
      <rPr>
        <b/>
        <sz val="14"/>
        <color indexed="8"/>
        <rFont val="TH SarabunPSK"/>
        <family val="2"/>
      </rPr>
      <t>กอง</t>
    </r>
    <r>
      <rPr>
        <b/>
        <u val="single"/>
        <sz val="14"/>
        <color indexed="8"/>
        <rFont val="TH SarabunPSK"/>
        <family val="2"/>
      </rPr>
      <t xml:space="preserve">                 กองนโยบายและแผน                 </t>
    </r>
    <r>
      <rPr>
        <b/>
        <sz val="14"/>
        <color indexed="8"/>
        <rFont val="TH SarabunPSK"/>
        <family val="2"/>
      </rPr>
      <t>กรม</t>
    </r>
    <r>
      <rPr>
        <b/>
        <u val="single"/>
        <sz val="14"/>
        <color indexed="8"/>
        <rFont val="TH SarabunPSK"/>
        <family val="2"/>
      </rPr>
      <t xml:space="preserve">  มหาวิทยาลัยเทคโนโลยีราชมงคลพระนคร                                       .</t>
    </r>
    <r>
      <rPr>
        <b/>
        <sz val="14"/>
        <color indexed="8"/>
        <rFont val="TH SarabunPSK"/>
        <family val="2"/>
      </rPr>
      <t xml:space="preserve"> </t>
    </r>
  </si>
  <si>
    <t xml:space="preserve"> - </t>
  </si>
  <si>
    <t>งานระบบไฟฟ้าและสื่อสาร ห้อง 2307</t>
  </si>
  <si>
    <t>งานระบบไฟฟ้าและสื่อสาร ห้อง 2306</t>
  </si>
  <si>
    <t xml:space="preserve">หมวดงานรื้อถอน </t>
  </si>
  <si>
    <r>
      <t>รายการประมาณราคาค่าก่อสร้าง</t>
    </r>
    <r>
      <rPr>
        <b/>
        <u val="single"/>
        <sz val="14"/>
        <color indexed="8"/>
        <rFont val="TH SarabunPSK"/>
        <family val="2"/>
      </rPr>
      <t xml:space="preserve">           งานปรับปรุงห้องปฏิบัติการคอมพิวเตอร์ 2306 และ 2307 แขวงสวนจิตรลดา เขตดุสิต กรุงเทพมหานคร 1 รายการ                                                                                                            .</t>
    </r>
  </si>
  <si>
    <r>
      <t>รายการประมาณราคาค่าก่อสร้าง</t>
    </r>
    <r>
      <rPr>
        <b/>
        <u val="single"/>
        <sz val="14"/>
        <color indexed="8"/>
        <rFont val="TH SarabunPSK"/>
        <family val="2"/>
      </rPr>
      <t xml:space="preserve">           งานปรับปรุงห้องปฏิบัติการคอมพิวเตอร์ 2306 และ 2307 แขวงสวนจิตรลดา เขตดุสิต กรุงเทพมหานคร 1 รายการ                                                                                                                 .</t>
    </r>
  </si>
  <si>
    <r>
      <t>รายการประมาณราคาค่าก่อสร้าง</t>
    </r>
    <r>
      <rPr>
        <b/>
        <u val="single"/>
        <sz val="14"/>
        <color indexed="8"/>
        <rFont val="TH SarabunPSK"/>
        <family val="2"/>
      </rPr>
      <t xml:space="preserve">           งานปรับปรุงห้องปฏิบัติการคอมพิวเตอร์ 2306 และ 2307 แขวงสวนจิตรลดา เขตดุสิต กรุงเทพมหานคร 1 รายการ                                                                                                             .</t>
    </r>
  </si>
  <si>
    <r>
      <t>รายการประมาณราคาค่าก่อสร้าง</t>
    </r>
    <r>
      <rPr>
        <b/>
        <u val="single"/>
        <sz val="14"/>
        <color indexed="8"/>
        <rFont val="TH SarabunPSK"/>
        <family val="2"/>
      </rPr>
      <t xml:space="preserve">          งานปรับปรุงห้องปฏิบัติการคอมพิวเตอร์ 2306 และ 2307 แขวงสวนจิตรลดา เขตดุสิต กรุงเทพมหานคร 1 รายการ                                                                                                                 .</t>
    </r>
  </si>
  <si>
    <r>
      <t>รายการประมาณราคาค่าก่อสร้าง</t>
    </r>
    <r>
      <rPr>
        <b/>
        <u val="single"/>
        <sz val="14"/>
        <color indexed="8"/>
        <rFont val="TH SarabunPSK"/>
        <family val="2"/>
      </rPr>
      <t xml:space="preserve">           งานปรับปรุงห้องปฏิบัติการคอมพิวเตอร์ 2306 และ 2307 แขวงสวนจิตรลดา เขตดุสิต กรุงเทพมหานคร 1 รายการ                                                                                                                .</t>
    </r>
  </si>
  <si>
    <r>
      <t>รายการประมาณราคาค่าก่อสร้าง</t>
    </r>
    <r>
      <rPr>
        <b/>
        <u val="single"/>
        <sz val="14"/>
        <color indexed="8"/>
        <rFont val="TH SarabunPSK"/>
        <family val="2"/>
      </rPr>
      <t xml:space="preserve">           งานปรับปรุงห้องปฏิบัติการคอมพิวเตอร์ 2306 และ 2307 แขวงสวนจิตรลดา เขตดุสิต กรุงเทพมหานคร 1 รายการ7                                                                                                                 .</t>
    </r>
  </si>
  <si>
    <t>ตรม.</t>
  </si>
  <si>
    <t>รวมงานรื้อถอนสถาปัตยกรรมห้อง 2306</t>
  </si>
  <si>
    <t>1.2 งานรื้อถอนสถาปัตยกรรม ห้อง 2307</t>
  </si>
  <si>
    <t>รวมรื้อถอนสถาปัตยกรรมห้อง 2307</t>
  </si>
  <si>
    <t>รวมรื้อถอนไฟฟ้าห้อง 2306</t>
  </si>
  <si>
    <t>1.3 งานรื้อถอนระบบไฟฟ้า ห้อง 2306</t>
  </si>
  <si>
    <t>1.4 งานรื้อถอนระบบไฟฟ้า ห้อง 2307</t>
  </si>
  <si>
    <t>รวมรื้อถอนไฟฟ้าห้อง 2307</t>
  </si>
  <si>
    <t>รวมงานรื้อถอน ห้อง 2306 - 2307</t>
  </si>
  <si>
    <t>รวมรื้อถอนสถาปัตยกรรมห้อง 2306-2307</t>
  </si>
  <si>
    <t>ครุภัณฑ์</t>
  </si>
  <si>
    <t>งานพื้น</t>
  </si>
  <si>
    <t xml:space="preserve"> FL1 ขัดทำความสะอาดพื้นไม้ (ของเดิม)</t>
  </si>
  <si>
    <t>งานผนัง</t>
  </si>
  <si>
    <t>W4 ผนังปิดช่องแสงโครงเคร่าเหล็กชุบสังกะสี ปิดไฟเบอร์ซีเมนต์ 6 มม.</t>
  </si>
  <si>
    <t>W5 ผนังปิดช่องแสงโครงเคร่าเหล็กชุบสังกะสี ปิดไฟเบอร์ซีเมนต์ 6 มม.</t>
  </si>
  <si>
    <t>W7 ผนังโครงเคร่าไม้เนื้อแข็งปิดไม้อัดยาง 6 มม. ผิวลามิเนต</t>
  </si>
  <si>
    <t>รวมงานพื้น</t>
  </si>
  <si>
    <t>รวมงานผนัง</t>
  </si>
  <si>
    <t xml:space="preserve">W6 ผนังเดิมขัดแต่งรอยร้าว </t>
  </si>
  <si>
    <t>ทาสีภายใน อาคีริค 100% พร้อมรองพื้น</t>
  </si>
  <si>
    <t>ทาสีภายนอก อาคีริค 100% พร้อมรองพื้น</t>
  </si>
  <si>
    <t>งานฝ้าเพดาน</t>
  </si>
  <si>
    <t>CL1 ฝ้าเพดานยิบซั่มบอร์ดหนา 9 มม.โครงเคร่าเหล็กชุบสังกะสี</t>
  </si>
  <si>
    <t xml:space="preserve">ฉาบเรียบรอยต่อ ใส่ฉนวนกันความร้อน </t>
  </si>
  <si>
    <t>ฝ้าต่างระดับสูง 0.20 ซม.</t>
  </si>
  <si>
    <t>ม.</t>
  </si>
  <si>
    <t>รวมงานฝ้าเพดาน</t>
  </si>
  <si>
    <t>ทาสีฝ้าเพดาน</t>
  </si>
  <si>
    <t>งานประตู-หน้าต่าง</t>
  </si>
  <si>
    <t>ประตูอลูมิเนียม D1</t>
  </si>
  <si>
    <t>หน้าต่างอลูมิเนียม W1</t>
  </si>
  <si>
    <t>สติกเกอร์ฝ้าปิดช่องแสง 0.73x3.55 ม./1 ชุด ทั้งหมด 3 ชุด</t>
  </si>
  <si>
    <t>รวมงานประตู-หน้าต่าง</t>
  </si>
  <si>
    <t>งานครุภัณฑ์ติดตั้งในที่</t>
  </si>
  <si>
    <t>F1 ตู้ขนาด 50X70 ม.สูง 2.70 ม. โครงเคร่าไม้เนื้อแข็งปิดไม้อัดยาง</t>
  </si>
  <si>
    <t>F2 ตู้ขนาด 30X60 ม.สูง 2.70 ม. โครงเคร่าไม้เนื้อแข็งปิดไม้อัดยาง</t>
  </si>
  <si>
    <t>กระดานไวท์บอร์ดกระจกหนา 6 มม.ปิดบนไม้อัดหนา 6 มม.</t>
  </si>
  <si>
    <t>รวมงานครุภัณฑ์ติดตั้งในที่</t>
  </si>
  <si>
    <t>รวมงานสถาปัตยกรรม ห้อง2306</t>
  </si>
  <si>
    <t>งานสถาปัตยกรรมห้อง 2306</t>
  </si>
  <si>
    <t>F3 ผนังตกแต่ง ขนาด 6.21 ตรม.โครงเคร่าไม้เนื้อแข็งปิดไม้อัดยาง</t>
  </si>
  <si>
    <t>งานสถาปัตยกรรมห้อง 2307</t>
  </si>
  <si>
    <t>รวมงานสถาปัตยกรรม ห้อง2306-2307</t>
  </si>
  <si>
    <t>รวมงานสถาปัตยกรรม ห้อง2307</t>
  </si>
  <si>
    <t>งานระบบไฟฟ้าและสื่อสาร ห้อง 2306-2307</t>
  </si>
  <si>
    <t xml:space="preserve"> ลูกเมน 80 AT 3P 10Ka</t>
  </si>
  <si>
    <t xml:space="preserve"> ลูกย่อย 1P 20 AT</t>
  </si>
  <si>
    <t xml:space="preserve"> ลูกย่อย 1P 16 AT</t>
  </si>
  <si>
    <t xml:space="preserve"> ท่อ EMT 1/2"</t>
  </si>
  <si>
    <t xml:space="preserve"> ดาวน์ไลน์ผังฝ้า ขนาด 4" LED ไม่น้อยกว่า 7 W</t>
  </si>
  <si>
    <t xml:space="preserve"> ดาวน์ไลน์ผังฝ้า ขนาด 6" LED ไม่น้อยกว่า 11 W</t>
  </si>
  <si>
    <t xml:space="preserve"> สวิตช์ทางเดียว</t>
  </si>
  <si>
    <t xml:space="preserve"> เต้ารับคู่ฝังผนัง 16 A 220v มีกราวด์ พร้อมม่านนิรภัย</t>
  </si>
  <si>
    <t xml:space="preserve"> เต้ารับคู่ติดโต๊ะคอม 16 A 220v มีกราวด์ พร้อมม่านนิรภัย</t>
  </si>
  <si>
    <t xml:space="preserve"> เซตตี้สวิตช์ ติดตั้งภายนอก</t>
  </si>
  <si>
    <t>ราง wire way 50x100 mm พร้อมฝาปิด 2.4 m</t>
  </si>
  <si>
    <t xml:space="preserve"> ราง wire way 100x150 mm พร้อมฝาปิด 2.4 m</t>
  </si>
  <si>
    <t xml:space="preserve"> ค่าแรงเดินสาย LAN Cat6 พร้อมเต้ารับ สายLAN</t>
  </si>
  <si>
    <t xml:space="preserve"> ค่าแรงเดินสายไฟดวงโคม</t>
  </si>
  <si>
    <t xml:space="preserve"> ค่าแรงเดินสายเต้ารับ</t>
  </si>
  <si>
    <t xml:space="preserve"> ค่าแรงติดตั้งสายไฟสวิตช์</t>
  </si>
  <si>
    <t xml:space="preserve"> ค่าเบ็ดเตล็ด รางเดินสาย 20%</t>
  </si>
  <si>
    <t xml:space="preserve"> ค่าเบ็ดเตล็ด สายเมน 10%</t>
  </si>
  <si>
    <t xml:space="preserve"> ราง wire way 50x100 mm พร้อมฝาปิด 2.4 m</t>
  </si>
  <si>
    <t>งานครุภัณฑ์ห้อง 2306</t>
  </si>
  <si>
    <t>หมวดงานสถาปัตยกรรม</t>
  </si>
  <si>
    <t xml:space="preserve">หมวดงานระบบไฟฟ้าและสื่อสาร </t>
  </si>
  <si>
    <t>หมวดงานครุภัณฑ์</t>
  </si>
  <si>
    <t>จอแสดงผลแบบ Interactive ขนาด 65 นิ้ว</t>
  </si>
  <si>
    <t>เครื่องผสมพร้อมขยายเสียง</t>
  </si>
  <si>
    <t>ไมโครโฟนไดนามิคชนิดมีสาย</t>
  </si>
  <si>
    <t>รวมราคาครุภัณฑ์ห้อง 2306</t>
  </si>
  <si>
    <t>ม่านโรลเลอร์ ไบลด์ ชนิดดิมเอาท์ ผ้าใยสังเคราะห์</t>
  </si>
  <si>
    <t>งานครุภัณฑ์ห้อง 2307</t>
  </si>
  <si>
    <t>รวมราคาครุภัณฑ์ห้อง 2307</t>
  </si>
  <si>
    <t>รวมราคาครุภัณฑ์ห้อง 2306-2307</t>
  </si>
  <si>
    <t>งานรื้อถอนสถาปัตยกรรม ห้อง 2306</t>
  </si>
  <si>
    <t>รื้อถอนฝ้าเพดาน T-BAR</t>
  </si>
  <si>
    <t>รื้อถอนประตูอลูมิเนียมบานเปิด</t>
  </si>
  <si>
    <t>รื้อถอนหน้าต่างไม้บานเปิดคู่</t>
  </si>
  <si>
    <t>รื้อถอนบอร์ดอลูมิเนียม</t>
  </si>
  <si>
    <t xml:space="preserve"> รื้อถอนบัวพื้นไม้</t>
  </si>
  <si>
    <t>รื้อถอนบัวพื้นไม้</t>
  </si>
  <si>
    <t>รื้อถอนกระดานหน้าห้อง</t>
  </si>
  <si>
    <t>รื้อถอนมูลี่หน้าต่างและช่องแสง</t>
  </si>
  <si>
    <t xml:space="preserve"> รื้อถอนฝ้าเพดาน T-BAR</t>
  </si>
  <si>
    <t xml:space="preserve"> รื้อถอนประตูอลูมิเนียมบานเปิด</t>
  </si>
  <si>
    <t xml:space="preserve"> รื้อถอนหน้าต่างไม้บานเปิดคู่</t>
  </si>
  <si>
    <t xml:space="preserve"> รื้อถอนบอร์ดอลูมิเนียม</t>
  </si>
  <si>
    <t>รื้อถอนตู้ไฟ</t>
  </si>
  <si>
    <t>รื้อถอนดวงโคม</t>
  </si>
  <si>
    <t>รื้อถอนเต้ารับไฟฟ้า</t>
  </si>
  <si>
    <t>รื้อโปรเจ็ดเตอร์+จอรับภาพ</t>
  </si>
  <si>
    <t>รื้อถอนเครื่องปรับอากาศ ของเดิม</t>
  </si>
  <si>
    <t>แบบ ปร.5 (ข) แผ่นที่…1../…1..</t>
  </si>
  <si>
    <t xml:space="preserve">                                                                                                             มหาวิทยาลัยเทคโนโลยีราชมงคลพระนคร</t>
  </si>
  <si>
    <t>แบบสรุปค่าครุภัณฑ์</t>
  </si>
  <si>
    <t xml:space="preserve">แบบเลขที่ </t>
  </si>
  <si>
    <t>ลำดับที่</t>
  </si>
  <si>
    <t>ค่าก่อสร้าง</t>
  </si>
  <si>
    <t>vat 7%</t>
  </si>
  <si>
    <t>รวมค่าครุภัณฑ์ทั้งหมด</t>
  </si>
  <si>
    <r>
      <t>รายการประมาณราคาค่าก่อสร้าง</t>
    </r>
    <r>
      <rPr>
        <b/>
        <u val="single"/>
        <sz val="14"/>
        <color indexed="8"/>
        <rFont val="TH SarabunPSK"/>
        <family val="2"/>
      </rPr>
      <t xml:space="preserve">            งานปรับปรุงห้องปฏิบัติการคอมพิวเตอร์ 2306 และ 2307 แขวงสวนจิตรลดา เขตดุสิต กรุงเทพมหานคร 1 รายการ                                                                                                                .</t>
    </r>
  </si>
  <si>
    <r>
      <t>รายการประมาณราคาค่าก่อสร้าง</t>
    </r>
    <r>
      <rPr>
        <b/>
        <u val="single"/>
        <sz val="14"/>
        <color indexed="8"/>
        <rFont val="TH SarabunPSK"/>
        <family val="2"/>
      </rPr>
      <t xml:space="preserve">            งานปรับปรุงห้องปฏิบัติการคอมพิวเตอร์ 2306 และ 2307 แขวงสวนจิตรลดา เขตดุสิต กรุงเทพมหานคร 1 รายการ                                                                                                                 .</t>
    </r>
  </si>
  <si>
    <t>ชื่อโครงการ  งานปรับปรุงห้องปฏิบัติการคอมพิวเตอร์ 2306 และ 2307 แขวงสวนจิตรลดา เขตดุสิต กรุงเทพมหานคร 1 รายการ</t>
  </si>
  <si>
    <t>สถานที่ก่อสร้าง คณะบริหารธุรกิจ</t>
  </si>
  <si>
    <t>งาน กายภาพและสิ่งแวดล้อม  กองนโยบายและแผน</t>
  </si>
  <si>
    <t xml:space="preserve">เดือน     สิงหาคม                </t>
  </si>
  <si>
    <t>พ.ศ.  2566</t>
  </si>
  <si>
    <t>แบบสรุปค่าก่อสร้าง</t>
  </si>
  <si>
    <t>บาท</t>
  </si>
  <si>
    <t>หมวด 1 งานรื้อถอน</t>
  </si>
  <si>
    <t>หมวด 2 งานสถาปัตยกรรม</t>
  </si>
  <si>
    <t>หมวด 3 งานไฟฟ้า</t>
  </si>
  <si>
    <t>รวมค่าวัสดุและแรงงาน</t>
  </si>
  <si>
    <t xml:space="preserve">Factor F </t>
  </si>
  <si>
    <t>รวมค่างานทั้งหมด</t>
  </si>
  <si>
    <t xml:space="preserve">เดือน     สิงหาคม                 </t>
  </si>
  <si>
    <t>หา Factor F</t>
  </si>
  <si>
    <t>A</t>
  </si>
  <si>
    <t>=</t>
  </si>
  <si>
    <t>ค่าวัสดุแรงงานต้นทุน</t>
  </si>
  <si>
    <t>B</t>
  </si>
  <si>
    <t>ค่างานต่ำกว่าต้นทุนงาน</t>
  </si>
  <si>
    <t>C</t>
  </si>
  <si>
    <t>ค่างานตัวสูงกว่าต้นทุนงาน</t>
  </si>
  <si>
    <t>D</t>
  </si>
  <si>
    <t>Factor F ตัวต่ำกว่า</t>
  </si>
  <si>
    <t>E</t>
  </si>
  <si>
    <t>Factor F ตัวสูงกว่า</t>
  </si>
  <si>
    <t>แทนค่าสูตร</t>
  </si>
  <si>
    <t>Factor F</t>
  </si>
  <si>
    <t>[(</t>
  </si>
  <si>
    <t>-</t>
  </si>
  <si>
    <t>)</t>
  </si>
  <si>
    <t>(</t>
  </si>
  <si>
    <t>*</t>
  </si>
  <si>
    <t>รวมงานพื้นห้อง 2306-2307</t>
  </si>
  <si>
    <t>รวมงานผนังห้อง 2306-2307</t>
  </si>
  <si>
    <t>รวมงานฝ้าเพดานห้อง 2306-2307</t>
  </si>
  <si>
    <t>รวมงานประตู-หน้าต่างห้อง 2306-2307</t>
  </si>
  <si>
    <t>รวมงานครุภัณฑ์ติดตั้งในที่ห้อง 2306-2307</t>
  </si>
  <si>
    <t>ตารางแสดงวงเงินงบประมาณที่ได้รับจัดสรรและราคาในการจ้างก่อสร้าง</t>
  </si>
  <si>
    <t>วงเงินงบประมาณที่ได้รับจัดสรร</t>
  </si>
  <si>
    <t xml:space="preserve"> บาท</t>
  </si>
  <si>
    <t>ลักษณะงานโดยสังเขป งานปรับปรุงอาคาร</t>
  </si>
  <si>
    <t>บัญชีประมาณราคากลาง</t>
  </si>
  <si>
    <t>หมวดงานรื้อถอน</t>
  </si>
  <si>
    <t>หมวดงานพื้น</t>
  </si>
  <si>
    <t>หมวดงานผนัง</t>
  </si>
  <si>
    <t>หมวดงานฝ้าเพดาน</t>
  </si>
  <si>
    <t>หมวดงานประตู-หน้าต่าง</t>
  </si>
  <si>
    <t>หมวดงานไฟฟ้า</t>
  </si>
  <si>
    <t>รายชื่อเจ้าหน้าที่ผู้กำหนดราคากลาง (ราคาอ้างอิง)</t>
  </si>
  <si>
    <t>นางสาวสุธิดา  ถิ่นจันทร์</t>
  </si>
  <si>
    <t>ประธาน</t>
  </si>
  <si>
    <t>นายถิรนันท์  จินตสุนทรอุไร</t>
  </si>
  <si>
    <t>กรรมการ</t>
  </si>
  <si>
    <t>นายไพศาล  สุขสม</t>
  </si>
  <si>
    <t>แบบ ปร.5 (ก)</t>
  </si>
  <si>
    <t>หน่วย : บาท</t>
  </si>
  <si>
    <t xml:space="preserve">ลำดับที่ </t>
  </si>
  <si>
    <t>ค่างานต้นทุน</t>
  </si>
  <si>
    <t>งานรื้อถอน</t>
  </si>
  <si>
    <t>งานไฟฟ้า</t>
  </si>
  <si>
    <t>ภาษีมูลค่าเพิ่ม..............7...........%</t>
  </si>
  <si>
    <t>รวมค่าก่อสร้าง</t>
  </si>
  <si>
    <t>ผู้ประมาณราคา      ...........................................</t>
  </si>
  <si>
    <t xml:space="preserve">                      ...........................................</t>
  </si>
  <si>
    <r>
      <t xml:space="preserve">หมายเหตุ  </t>
    </r>
    <r>
      <rPr>
        <sz val="14"/>
        <color indexed="8"/>
        <rFont val="TH SarabunPSK"/>
        <family val="2"/>
      </rPr>
      <t>แบบฟอร์มนี้ สามารถปรับปรุงและเปลี่ยนแปลงได้ตามความเหมาะสมและสอดคล้องกับ</t>
    </r>
  </si>
  <si>
    <t xml:space="preserve">  โครงการ/งานก่อสร้างที่คำนวณราคากลาง</t>
  </si>
  <si>
    <t>ชื่อโครงการ งานปรับปรุงห้องปฏิบัติการคอมพิวเตอร์ 2306 และ 2307 แขวงสวนจิตรลดา เขตดุสิต กรุงเทพมหานคร 1 รายการ</t>
  </si>
  <si>
    <t>หน่วยงาน  คณะบริหารธุรกิจ</t>
  </si>
  <si>
    <t>2,000,000-1,000,000</t>
  </si>
  <si>
    <t>แบบสรุปค่าก่อสร้างอาคาร</t>
  </si>
  <si>
    <t>แบบ ปร. 6</t>
  </si>
  <si>
    <t>งานก่อสร้าง</t>
  </si>
  <si>
    <t>สถานที่ก่อสร้าง</t>
  </si>
  <si>
    <t>แบบ ปร.4 ปร.5 ปร.6  และ Factor F ทั้งหมด</t>
  </si>
  <si>
    <t>แผ่น</t>
  </si>
  <si>
    <t>ประมาณราคาเมื่อวันที่</t>
  </si>
  <si>
    <t>งานครุภัณฑ์</t>
  </si>
  <si>
    <t>สรุป</t>
  </si>
  <si>
    <t xml:space="preserve">รวมค่าก่อสร้างเป็นเงินทั้งสิ้น   </t>
  </si>
  <si>
    <t>คณะบริหารธุรกิจ</t>
  </si>
  <si>
    <t>1 รายการ</t>
  </si>
  <si>
    <t xml:space="preserve">คำนวณราคากลางโดย        สุธิดา ถิ่นจันทร์                </t>
  </si>
  <si>
    <t xml:space="preserve">คำนวณราคากลางโดย         สุธิดา ถิ่นจันทร์                      </t>
  </si>
  <si>
    <t>หน่วยงาน : คณะบริหารธุรกิจ</t>
  </si>
  <si>
    <t>หมวดงานครุภัณฑ์ติดตั้งในที่</t>
  </si>
  <si>
    <t>18x120 ซม. Ware Layer 0.5 มม.โฟมในตัว พร้อมบัวเชิงผนัง</t>
  </si>
  <si>
    <t>ปิดผิวลามิเนต บัวเชิงผนังไม้ 4"</t>
  </si>
  <si>
    <t xml:space="preserve">W1 ผนังโครงเคร่าไม้เนื้อแข็งปิดไม้อัดยางทนชื้น 6 มม. เว้นร่องทำสี </t>
  </si>
  <si>
    <t xml:space="preserve">W2 ผนังปิดช่องแสงโครงเคร่าไม้เนื้อแข็งปิดไม้อัดยางทนชื้น 6 มม. </t>
  </si>
  <si>
    <t>ใส่ฉนวนกันความร้อน เว้นร่องทำสี ปิดผิวลามิเนต</t>
  </si>
  <si>
    <t xml:space="preserve">W3 ผนังปิดช่องแสงโครงเคร่าไม้เนื้อแข็งปิดไม้อัดยางทนชื้น 6 มม. </t>
  </si>
  <si>
    <t xml:space="preserve">ทนชื้น 6 มม.ปิดผิวลาเนตเว้นร่อง ทำสีตามแบบ </t>
  </si>
  <si>
    <t xml:space="preserve"> ปิดแผ่นไฟเบอร์ซีเมนต์ ปิดผิวลามิเนตเว้นร่อง ทำสีตามแบบ </t>
  </si>
  <si>
    <t>6 มม.บานเปิดปิดผิวลาเนต ชั้นปรับระดับ ทำสี อุปกรณ์พร้อมใช้งาน</t>
  </si>
  <si>
    <t>6 มม.ปิดผิวลาเนต บานเปิดทำสี อุปกรณ์พร้อมใช้งาน</t>
  </si>
  <si>
    <t>สีพ่น</t>
  </si>
  <si>
    <t>ใส่ฉนวนกันความร้อน ปิดระแนงไม้เนื้อแข็ง 1 " ระยะ 2.5 ซม. สีพ่น</t>
  </si>
  <si>
    <t>ปิดระแนงไม้เนื้อแข็ง 1 " ระยะ 2.5 ซม. สีพ่น</t>
  </si>
  <si>
    <t>จำนวน       21</t>
  </si>
  <si>
    <t xml:space="preserve"> งานปรับปรุงห้องปฏิบัติการคอมพิวเตอร์ 2306 และ 2307 แขวงสวนจิตรลดา เขตดุสิต กรุงเทพมหานคร </t>
  </si>
  <si>
    <t>F4 ผนังตกแต่งภายนอก ขนาด 2.14 ตรม.โครงเคร่าเหล็กชุบสังกะสี</t>
  </si>
  <si>
    <t>F5 ผนังตกแต่งภายนอก ขนาดยาว 2.14 ตรม.โครงเคร่าเหล็กชุบสังกะสี</t>
  </si>
  <si>
    <t xml:space="preserve"> ค่าติดตั้งครุภัณฑ์เครื่องเสียงการเรียนการสอน พร้อมวัสดุอุปกรณ์</t>
  </si>
  <si>
    <t xml:space="preserve">ระบบภาพและเสียง สายสัญญาณเชื่อมต่อระบบไฟฟ้าและระบบ </t>
  </si>
  <si>
    <t>ระบบภาพและเสียง สายสัญญาณเชื่อมต่อระบบไฟฟ้าและระบบ</t>
  </si>
  <si>
    <t>ค่าติดตั้งม่านโรลเลอร์ ไบลด์ ชนิดดิมเอาท์</t>
  </si>
  <si>
    <t>รื้อถอนมู่ลี่หน้าต่างและช่องแสง</t>
  </si>
  <si>
    <t>ขนย้ายโต๊ะ-เก้าอี้ (ของเดิม) ไปพื้นที่อื่นและนำมาติดตั้งใหม่</t>
  </si>
  <si>
    <t>รวมรื้อถอนไฟฟ้าห้อง 2306-2307</t>
  </si>
  <si>
    <t>เครื่องปรับอากาศชนิดแขวน ขนาด 30,000 BTU</t>
  </si>
  <si>
    <t>ลำโพงติดผนัง 2 ทาง</t>
  </si>
  <si>
    <t>ตัวอักษรไดคัทติดผนังห้อง หนา 15 มม. (2306)</t>
  </si>
  <si>
    <t>ตัวอักษรไดคัทติดหน้าประตูห้อง หนา 10 มม. (2306)</t>
  </si>
  <si>
    <t>ตัวอักษรไดคัทติดผนังห้อง หนา 15 มม. (2307)</t>
  </si>
  <si>
    <t>ตัวอักษรไดคัทติดหน้าประตูห้อง หนา 10 มม. (2307)</t>
  </si>
  <si>
    <t xml:space="preserve"> FL2 พื้นกระเบื้อง SPC หนา 5.5 มม. ชนิดคลิปล๊อคขนาดไม่น้อยกว่า</t>
  </si>
  <si>
    <t>W4ผนังปิดช่องแสงโครงเคร่าเหล็กชุบสังกะสี ปิดไฟเบอร์ซีเมนต์ 6 มม.</t>
  </si>
  <si>
    <t>W5ผนังปิดช่องแสงโครงเคร่าเหล็กชุบสังกะสี ปิดไฟเบอร์ซีเมนต์ 6 มม.</t>
  </si>
  <si>
    <t>LAN  รวมรางซ่อนสายชนิดต่างๆและการทดสอบระบบพร้อมใช้งาน</t>
  </si>
  <si>
    <t xml:space="preserve"> LAN  รวมรางซ่อนสายชนิดต่างๆและการทดสอบระบบพร้อมใช้งาน</t>
  </si>
  <si>
    <t xml:space="preserve"> ค่าแรงเดินสายเครื่องปรับอากาศ </t>
  </si>
  <si>
    <t>คำนวณราคากลาง เมื่อวันที่        30        เดือน     สิงหาคม                 พ.ศ.  2566</t>
  </si>
  <si>
    <t xml:space="preserve">เมื่อวันที่     30          </t>
  </si>
  <si>
    <r>
      <t>ประมาณการ</t>
    </r>
    <r>
      <rPr>
        <b/>
        <u val="single"/>
        <sz val="14"/>
        <color indexed="8"/>
        <rFont val="TH SarabunPSK"/>
        <family val="2"/>
      </rPr>
      <t xml:space="preserve">         สุธิดา ถิ่นจันทร์                                               </t>
    </r>
    <r>
      <rPr>
        <b/>
        <sz val="14"/>
        <color indexed="8"/>
        <rFont val="TH SarabunPSK"/>
        <family val="2"/>
      </rPr>
      <t>เมื่อวันที่</t>
    </r>
    <r>
      <rPr>
        <b/>
        <u val="single"/>
        <sz val="14"/>
        <color indexed="8"/>
        <rFont val="TH SarabunPSK"/>
        <family val="2"/>
      </rPr>
      <t xml:space="preserve">        30       </t>
    </r>
    <r>
      <rPr>
        <b/>
        <sz val="14"/>
        <color indexed="8"/>
        <rFont val="TH SarabunPSK"/>
        <family val="2"/>
      </rPr>
      <t xml:space="preserve"> เดือน</t>
    </r>
    <r>
      <rPr>
        <b/>
        <u val="single"/>
        <sz val="14"/>
        <color indexed="8"/>
        <rFont val="TH SarabunPSK"/>
        <family val="2"/>
      </rPr>
      <t xml:space="preserve">     สิงหาคม          </t>
    </r>
    <r>
      <rPr>
        <b/>
        <sz val="14"/>
        <color indexed="8"/>
        <rFont val="TH SarabunPSK"/>
        <family val="2"/>
      </rPr>
      <t xml:space="preserve"> พ.ศ.</t>
    </r>
    <r>
      <rPr>
        <b/>
        <u val="single"/>
        <sz val="14"/>
        <color indexed="8"/>
        <rFont val="TH SarabunPSK"/>
        <family val="2"/>
      </rPr>
      <t xml:space="preserve">   2566                               .</t>
    </r>
  </si>
  <si>
    <r>
      <t>ประมาณการ</t>
    </r>
    <r>
      <rPr>
        <b/>
        <u val="single"/>
        <sz val="14"/>
        <color indexed="8"/>
        <rFont val="TH SarabunPSK"/>
        <family val="2"/>
      </rPr>
      <t xml:space="preserve">           สุธิดา ถิ่นจันทร์                                           </t>
    </r>
    <r>
      <rPr>
        <b/>
        <sz val="14"/>
        <color indexed="8"/>
        <rFont val="TH SarabunPSK"/>
        <family val="2"/>
      </rPr>
      <t>เมื่อวันที่</t>
    </r>
    <r>
      <rPr>
        <b/>
        <u val="single"/>
        <sz val="14"/>
        <color indexed="8"/>
        <rFont val="TH SarabunPSK"/>
        <family val="2"/>
      </rPr>
      <t xml:space="preserve">        30        </t>
    </r>
    <r>
      <rPr>
        <b/>
        <sz val="14"/>
        <color indexed="8"/>
        <rFont val="TH SarabunPSK"/>
        <family val="2"/>
      </rPr>
      <t xml:space="preserve"> เดือน</t>
    </r>
    <r>
      <rPr>
        <b/>
        <u val="single"/>
        <sz val="14"/>
        <color indexed="8"/>
        <rFont val="TH SarabunPSK"/>
        <family val="2"/>
      </rPr>
      <t xml:space="preserve">     สิงหาคม          </t>
    </r>
    <r>
      <rPr>
        <b/>
        <sz val="14"/>
        <color indexed="8"/>
        <rFont val="TH SarabunPSK"/>
        <family val="2"/>
      </rPr>
      <t xml:space="preserve"> พ.ศ.</t>
    </r>
    <r>
      <rPr>
        <b/>
        <u val="single"/>
        <sz val="14"/>
        <color indexed="8"/>
        <rFont val="TH SarabunPSK"/>
        <family val="2"/>
      </rPr>
      <t xml:space="preserve">   2566                                                                             .</t>
    </r>
  </si>
  <si>
    <r>
      <t>ประมาณการ</t>
    </r>
    <r>
      <rPr>
        <b/>
        <u val="single"/>
        <sz val="14"/>
        <color indexed="8"/>
        <rFont val="TH SarabunPSK"/>
        <family val="2"/>
      </rPr>
      <t xml:space="preserve">                   สุธิดา ถิ่นจันทร์                                    </t>
    </r>
    <r>
      <rPr>
        <b/>
        <sz val="14"/>
        <color indexed="8"/>
        <rFont val="TH SarabunPSK"/>
        <family val="2"/>
      </rPr>
      <t>เมื่อวันที่</t>
    </r>
    <r>
      <rPr>
        <b/>
        <u val="single"/>
        <sz val="14"/>
        <color indexed="8"/>
        <rFont val="TH SarabunPSK"/>
        <family val="2"/>
      </rPr>
      <t xml:space="preserve">        30        </t>
    </r>
    <r>
      <rPr>
        <b/>
        <sz val="14"/>
        <color indexed="8"/>
        <rFont val="TH SarabunPSK"/>
        <family val="2"/>
      </rPr>
      <t xml:space="preserve"> เดือน</t>
    </r>
    <r>
      <rPr>
        <b/>
        <u val="single"/>
        <sz val="14"/>
        <color indexed="8"/>
        <rFont val="TH SarabunPSK"/>
        <family val="2"/>
      </rPr>
      <t xml:space="preserve">     สิงหาคม          </t>
    </r>
    <r>
      <rPr>
        <b/>
        <sz val="14"/>
        <color indexed="8"/>
        <rFont val="TH SarabunPSK"/>
        <family val="2"/>
      </rPr>
      <t xml:space="preserve"> พ.ศ.</t>
    </r>
    <r>
      <rPr>
        <b/>
        <u val="single"/>
        <sz val="14"/>
        <color indexed="8"/>
        <rFont val="TH SarabunPSK"/>
        <family val="2"/>
      </rPr>
      <t xml:space="preserve">   2566                                                                             .</t>
    </r>
  </si>
  <si>
    <r>
      <t>ประมาณการ</t>
    </r>
    <r>
      <rPr>
        <b/>
        <u val="single"/>
        <sz val="14"/>
        <color indexed="8"/>
        <rFont val="TH SarabunPSK"/>
        <family val="2"/>
      </rPr>
      <t xml:space="preserve">                สุธิดา ถิ่นจันทร์                                        </t>
    </r>
    <r>
      <rPr>
        <b/>
        <sz val="14"/>
        <color indexed="8"/>
        <rFont val="TH SarabunPSK"/>
        <family val="2"/>
      </rPr>
      <t>เมื่อวันที่</t>
    </r>
    <r>
      <rPr>
        <b/>
        <u val="single"/>
        <sz val="14"/>
        <color indexed="8"/>
        <rFont val="TH SarabunPSK"/>
        <family val="2"/>
      </rPr>
      <t xml:space="preserve">        30       </t>
    </r>
    <r>
      <rPr>
        <b/>
        <sz val="14"/>
        <color indexed="8"/>
        <rFont val="TH SarabunPSK"/>
        <family val="2"/>
      </rPr>
      <t xml:space="preserve"> เดือน</t>
    </r>
    <r>
      <rPr>
        <b/>
        <u val="single"/>
        <sz val="14"/>
        <color indexed="8"/>
        <rFont val="TH SarabunPSK"/>
        <family val="2"/>
      </rPr>
      <t xml:space="preserve">     สิงหาคม          </t>
    </r>
    <r>
      <rPr>
        <b/>
        <sz val="14"/>
        <color indexed="8"/>
        <rFont val="TH SarabunPSK"/>
        <family val="2"/>
      </rPr>
      <t xml:space="preserve"> พ.ศ.</t>
    </r>
    <r>
      <rPr>
        <b/>
        <u val="single"/>
        <sz val="14"/>
        <color indexed="8"/>
        <rFont val="TH SarabunPSK"/>
        <family val="2"/>
      </rPr>
      <t xml:space="preserve">         2566                                                                             .</t>
    </r>
  </si>
  <si>
    <r>
      <t>ประมาณการ</t>
    </r>
    <r>
      <rPr>
        <b/>
        <u val="single"/>
        <sz val="14"/>
        <color indexed="8"/>
        <rFont val="TH SarabunPSK"/>
        <family val="2"/>
      </rPr>
      <t xml:space="preserve">                    สุธิดา ถิ่นจันทร์                                   </t>
    </r>
    <r>
      <rPr>
        <b/>
        <sz val="14"/>
        <color indexed="8"/>
        <rFont val="TH SarabunPSK"/>
        <family val="2"/>
      </rPr>
      <t>เมื่อวันที่</t>
    </r>
    <r>
      <rPr>
        <b/>
        <u val="single"/>
        <sz val="14"/>
        <color indexed="8"/>
        <rFont val="TH SarabunPSK"/>
        <family val="2"/>
      </rPr>
      <t xml:space="preserve">        30        </t>
    </r>
    <r>
      <rPr>
        <b/>
        <sz val="14"/>
        <color indexed="8"/>
        <rFont val="TH SarabunPSK"/>
        <family val="2"/>
      </rPr>
      <t xml:space="preserve"> เดือน</t>
    </r>
    <r>
      <rPr>
        <b/>
        <u val="single"/>
        <sz val="14"/>
        <color indexed="8"/>
        <rFont val="TH SarabunPSK"/>
        <family val="2"/>
      </rPr>
      <t xml:space="preserve">     สิงหาคม          </t>
    </r>
    <r>
      <rPr>
        <b/>
        <sz val="14"/>
        <color indexed="8"/>
        <rFont val="TH SarabunPSK"/>
        <family val="2"/>
      </rPr>
      <t xml:space="preserve"> พ.ศ.</t>
    </r>
    <r>
      <rPr>
        <b/>
        <u val="single"/>
        <sz val="14"/>
        <color indexed="8"/>
        <rFont val="TH SarabunPSK"/>
        <family val="2"/>
      </rPr>
      <t xml:space="preserve">                2566                                                                             .</t>
    </r>
  </si>
  <si>
    <r>
      <t>ประมาณการ</t>
    </r>
    <r>
      <rPr>
        <b/>
        <u val="single"/>
        <sz val="14"/>
        <color indexed="8"/>
        <rFont val="TH SarabunPSK"/>
        <family val="2"/>
      </rPr>
      <t xml:space="preserve">                 สุธิดา ถิ่นจันทร์                                      </t>
    </r>
    <r>
      <rPr>
        <b/>
        <sz val="14"/>
        <color indexed="8"/>
        <rFont val="TH SarabunPSK"/>
        <family val="2"/>
      </rPr>
      <t>เมื่อวันที่</t>
    </r>
    <r>
      <rPr>
        <b/>
        <u val="single"/>
        <sz val="14"/>
        <color indexed="8"/>
        <rFont val="TH SarabunPSK"/>
        <family val="2"/>
      </rPr>
      <t xml:space="preserve">        30        </t>
    </r>
    <r>
      <rPr>
        <b/>
        <sz val="14"/>
        <color indexed="8"/>
        <rFont val="TH SarabunPSK"/>
        <family val="2"/>
      </rPr>
      <t xml:space="preserve"> เดือน</t>
    </r>
    <r>
      <rPr>
        <b/>
        <u val="single"/>
        <sz val="14"/>
        <color indexed="8"/>
        <rFont val="TH SarabunPSK"/>
        <family val="2"/>
      </rPr>
      <t xml:space="preserve">     สิงหาคม          </t>
    </r>
    <r>
      <rPr>
        <b/>
        <sz val="14"/>
        <color indexed="8"/>
        <rFont val="TH SarabunPSK"/>
        <family val="2"/>
      </rPr>
      <t xml:space="preserve"> พ.ศ.</t>
    </r>
    <r>
      <rPr>
        <b/>
        <u val="single"/>
        <sz val="14"/>
        <color indexed="8"/>
        <rFont val="TH SarabunPSK"/>
        <family val="2"/>
      </rPr>
      <t xml:space="preserve">             2566                                                                             .</t>
    </r>
  </si>
  <si>
    <r>
      <t>ประมาณการ</t>
    </r>
    <r>
      <rPr>
        <b/>
        <u val="single"/>
        <sz val="14"/>
        <color indexed="8"/>
        <rFont val="TH SarabunPSK"/>
        <family val="2"/>
      </rPr>
      <t xml:space="preserve">                        สุธิดา ถิ่นจันทร์                               </t>
    </r>
    <r>
      <rPr>
        <b/>
        <sz val="14"/>
        <color indexed="8"/>
        <rFont val="TH SarabunPSK"/>
        <family val="2"/>
      </rPr>
      <t>เมื่อวันที่</t>
    </r>
    <r>
      <rPr>
        <b/>
        <u val="single"/>
        <sz val="14"/>
        <color indexed="8"/>
        <rFont val="TH SarabunPSK"/>
        <family val="2"/>
      </rPr>
      <t xml:space="preserve">        30        </t>
    </r>
    <r>
      <rPr>
        <b/>
        <sz val="14"/>
        <color indexed="8"/>
        <rFont val="TH SarabunPSK"/>
        <family val="2"/>
      </rPr>
      <t xml:space="preserve"> เดือน</t>
    </r>
    <r>
      <rPr>
        <b/>
        <u val="single"/>
        <sz val="14"/>
        <color indexed="8"/>
        <rFont val="TH SarabunPSK"/>
        <family val="2"/>
      </rPr>
      <t xml:space="preserve">     สิงหาคม          </t>
    </r>
    <r>
      <rPr>
        <b/>
        <sz val="14"/>
        <color indexed="8"/>
        <rFont val="TH SarabunPSK"/>
        <family val="2"/>
      </rPr>
      <t xml:space="preserve"> พ.ศ.</t>
    </r>
    <r>
      <rPr>
        <b/>
        <u val="single"/>
        <sz val="14"/>
        <color indexed="8"/>
        <rFont val="TH SarabunPSK"/>
        <family val="2"/>
      </rPr>
      <t xml:space="preserve">              2566                                                                             .</t>
    </r>
  </si>
  <si>
    <r>
      <t>ประมาณการ</t>
    </r>
    <r>
      <rPr>
        <b/>
        <u val="single"/>
        <sz val="14"/>
        <color indexed="8"/>
        <rFont val="TH SarabunPSK"/>
        <family val="2"/>
      </rPr>
      <t xml:space="preserve">                      สุธิดา ถิ่นจันทร์                                  </t>
    </r>
    <r>
      <rPr>
        <b/>
        <sz val="14"/>
        <color indexed="8"/>
        <rFont val="TH SarabunPSK"/>
        <family val="2"/>
      </rPr>
      <t>เมื่อวันที่</t>
    </r>
    <r>
      <rPr>
        <b/>
        <u val="single"/>
        <sz val="14"/>
        <color indexed="8"/>
        <rFont val="TH SarabunPSK"/>
        <family val="2"/>
      </rPr>
      <t xml:space="preserve">        30       </t>
    </r>
    <r>
      <rPr>
        <b/>
        <sz val="14"/>
        <color indexed="8"/>
        <rFont val="TH SarabunPSK"/>
        <family val="2"/>
      </rPr>
      <t xml:space="preserve"> เดือน</t>
    </r>
    <r>
      <rPr>
        <b/>
        <u val="single"/>
        <sz val="14"/>
        <color indexed="8"/>
        <rFont val="TH SarabunPSK"/>
        <family val="2"/>
      </rPr>
      <t xml:space="preserve">     สิงหาคม          </t>
    </r>
    <r>
      <rPr>
        <b/>
        <sz val="14"/>
        <color indexed="8"/>
        <rFont val="TH SarabunPSK"/>
        <family val="2"/>
      </rPr>
      <t xml:space="preserve"> พ.ศ.</t>
    </r>
    <r>
      <rPr>
        <b/>
        <u val="single"/>
        <sz val="14"/>
        <color indexed="8"/>
        <rFont val="TH SarabunPSK"/>
        <family val="2"/>
      </rPr>
      <t xml:space="preserve">             2566                                                                             .</t>
    </r>
  </si>
  <si>
    <r>
      <t>ประมาณการ</t>
    </r>
    <r>
      <rPr>
        <b/>
        <u val="single"/>
        <sz val="14"/>
        <color indexed="8"/>
        <rFont val="TH SarabunPSK"/>
        <family val="2"/>
      </rPr>
      <t xml:space="preserve">                     สุธิดา ถิ่นจันทร์                                  </t>
    </r>
    <r>
      <rPr>
        <b/>
        <sz val="14"/>
        <color indexed="8"/>
        <rFont val="TH SarabunPSK"/>
        <family val="2"/>
      </rPr>
      <t>เมื่อวันที่</t>
    </r>
    <r>
      <rPr>
        <b/>
        <u val="single"/>
        <sz val="14"/>
        <color indexed="8"/>
        <rFont val="TH SarabunPSK"/>
        <family val="2"/>
      </rPr>
      <t xml:space="preserve">        30        </t>
    </r>
    <r>
      <rPr>
        <b/>
        <sz val="14"/>
        <color indexed="8"/>
        <rFont val="TH SarabunPSK"/>
        <family val="2"/>
      </rPr>
      <t xml:space="preserve"> เดือน</t>
    </r>
    <r>
      <rPr>
        <b/>
        <u val="single"/>
        <sz val="14"/>
        <color indexed="8"/>
        <rFont val="TH SarabunPSK"/>
        <family val="2"/>
      </rPr>
      <t xml:space="preserve">     สิงหาคม          </t>
    </r>
    <r>
      <rPr>
        <b/>
        <sz val="14"/>
        <color indexed="8"/>
        <rFont val="TH SarabunPSK"/>
        <family val="2"/>
      </rPr>
      <t xml:space="preserve"> พ.ศ.</t>
    </r>
    <r>
      <rPr>
        <b/>
        <u val="single"/>
        <sz val="14"/>
        <color indexed="8"/>
        <rFont val="TH SarabunPSK"/>
        <family val="2"/>
      </rPr>
      <t xml:space="preserve">          2566                                                                             .</t>
    </r>
  </si>
  <si>
    <r>
      <t>ประมาณการ</t>
    </r>
    <r>
      <rPr>
        <b/>
        <u val="single"/>
        <sz val="14"/>
        <color indexed="8"/>
        <rFont val="TH SarabunPSK"/>
        <family val="2"/>
      </rPr>
      <t xml:space="preserve">                สุธิดา ถิ่นจันทร์                                       </t>
    </r>
    <r>
      <rPr>
        <b/>
        <sz val="14"/>
        <color indexed="8"/>
        <rFont val="TH SarabunPSK"/>
        <family val="2"/>
      </rPr>
      <t>เมื่อวันที่</t>
    </r>
    <r>
      <rPr>
        <b/>
        <u val="single"/>
        <sz val="14"/>
        <color indexed="8"/>
        <rFont val="TH SarabunPSK"/>
        <family val="2"/>
      </rPr>
      <t xml:space="preserve">        30        </t>
    </r>
    <r>
      <rPr>
        <b/>
        <sz val="14"/>
        <color indexed="8"/>
        <rFont val="TH SarabunPSK"/>
        <family val="2"/>
      </rPr>
      <t xml:space="preserve"> เดือน</t>
    </r>
    <r>
      <rPr>
        <b/>
        <u val="single"/>
        <sz val="14"/>
        <color indexed="8"/>
        <rFont val="TH SarabunPSK"/>
        <family val="2"/>
      </rPr>
      <t xml:space="preserve">     สิงหาคม          </t>
    </r>
    <r>
      <rPr>
        <b/>
        <sz val="14"/>
        <color indexed="8"/>
        <rFont val="TH SarabunPSK"/>
        <family val="2"/>
      </rPr>
      <t xml:space="preserve"> พ.ศ.</t>
    </r>
    <r>
      <rPr>
        <b/>
        <u val="single"/>
        <sz val="14"/>
        <color indexed="8"/>
        <rFont val="TH SarabunPSK"/>
        <family val="2"/>
      </rPr>
      <t xml:space="preserve">           2566                                                                             .</t>
    </r>
  </si>
  <si>
    <r>
      <t>ประมาณการ</t>
    </r>
    <r>
      <rPr>
        <b/>
        <u val="single"/>
        <sz val="14"/>
        <color indexed="8"/>
        <rFont val="TH SarabunPSK"/>
        <family val="2"/>
      </rPr>
      <t xml:space="preserve">                   สุธิดา ถิ่นจันทร์                                   </t>
    </r>
    <r>
      <rPr>
        <b/>
        <sz val="14"/>
        <color indexed="8"/>
        <rFont val="TH SarabunPSK"/>
        <family val="2"/>
      </rPr>
      <t>เมื่อวันที่</t>
    </r>
    <r>
      <rPr>
        <b/>
        <u val="single"/>
        <sz val="14"/>
        <color indexed="8"/>
        <rFont val="TH SarabunPSK"/>
        <family val="2"/>
      </rPr>
      <t xml:space="preserve">        30        </t>
    </r>
    <r>
      <rPr>
        <b/>
        <sz val="14"/>
        <color indexed="8"/>
        <rFont val="TH SarabunPSK"/>
        <family val="2"/>
      </rPr>
      <t xml:space="preserve"> เดือน</t>
    </r>
    <r>
      <rPr>
        <b/>
        <u val="single"/>
        <sz val="14"/>
        <color indexed="8"/>
        <rFont val="TH SarabunPSK"/>
        <family val="2"/>
      </rPr>
      <t xml:space="preserve">     สิงหาคม          </t>
    </r>
    <r>
      <rPr>
        <b/>
        <sz val="14"/>
        <color indexed="8"/>
        <rFont val="TH SarabunPSK"/>
        <family val="2"/>
      </rPr>
      <t xml:space="preserve"> พ.ศ.</t>
    </r>
    <r>
      <rPr>
        <b/>
        <u val="single"/>
        <sz val="14"/>
        <color indexed="8"/>
        <rFont val="TH SarabunPSK"/>
        <family val="2"/>
      </rPr>
      <t xml:space="preserve">                 2566                                                                             .</t>
    </r>
  </si>
  <si>
    <r>
      <t>ประมาณการ</t>
    </r>
    <r>
      <rPr>
        <b/>
        <u val="single"/>
        <sz val="14"/>
        <color indexed="8"/>
        <rFont val="TH SarabunPSK"/>
        <family val="2"/>
      </rPr>
      <t xml:space="preserve">                 สุธิดา ถิ่นจันทร์                                      </t>
    </r>
    <r>
      <rPr>
        <b/>
        <sz val="14"/>
        <color indexed="8"/>
        <rFont val="TH SarabunPSK"/>
        <family val="2"/>
      </rPr>
      <t>เมื่อวันที่</t>
    </r>
    <r>
      <rPr>
        <b/>
        <u val="single"/>
        <sz val="14"/>
        <color indexed="8"/>
        <rFont val="TH SarabunPSK"/>
        <family val="2"/>
      </rPr>
      <t xml:space="preserve">        30        </t>
    </r>
    <r>
      <rPr>
        <b/>
        <sz val="14"/>
        <color indexed="8"/>
        <rFont val="TH SarabunPSK"/>
        <family val="2"/>
      </rPr>
      <t xml:space="preserve"> เดือน</t>
    </r>
    <r>
      <rPr>
        <b/>
        <u val="single"/>
        <sz val="14"/>
        <color indexed="8"/>
        <rFont val="TH SarabunPSK"/>
        <family val="2"/>
      </rPr>
      <t xml:space="preserve">     สิงหาคม          </t>
    </r>
    <r>
      <rPr>
        <b/>
        <sz val="14"/>
        <color indexed="8"/>
        <rFont val="TH SarabunPSK"/>
        <family val="2"/>
      </rPr>
      <t xml:space="preserve"> พ.ศ.</t>
    </r>
    <r>
      <rPr>
        <b/>
        <u val="single"/>
        <sz val="14"/>
        <color indexed="8"/>
        <rFont val="TH SarabunPSK"/>
        <family val="2"/>
      </rPr>
      <t xml:space="preserve">   2566                                                                             .</t>
    </r>
  </si>
  <si>
    <r>
      <t>ประมาณการ</t>
    </r>
    <r>
      <rPr>
        <b/>
        <u val="single"/>
        <sz val="14"/>
        <color indexed="8"/>
        <rFont val="TH SarabunPSK"/>
        <family val="2"/>
      </rPr>
      <t xml:space="preserve">               สุธิดา ถิ่นจันทร์                                        </t>
    </r>
    <r>
      <rPr>
        <b/>
        <sz val="14"/>
        <color indexed="8"/>
        <rFont val="TH SarabunPSK"/>
        <family val="2"/>
      </rPr>
      <t>เมื่อวันที่</t>
    </r>
    <r>
      <rPr>
        <b/>
        <u val="single"/>
        <sz val="14"/>
        <color indexed="8"/>
        <rFont val="TH SarabunPSK"/>
        <family val="2"/>
      </rPr>
      <t xml:space="preserve">        30        </t>
    </r>
    <r>
      <rPr>
        <b/>
        <sz val="14"/>
        <color indexed="8"/>
        <rFont val="TH SarabunPSK"/>
        <family val="2"/>
      </rPr>
      <t xml:space="preserve"> เดือน</t>
    </r>
    <r>
      <rPr>
        <b/>
        <u val="single"/>
        <sz val="14"/>
        <color indexed="8"/>
        <rFont val="TH SarabunPSK"/>
        <family val="2"/>
      </rPr>
      <t xml:space="preserve">     สิงหาคม          </t>
    </r>
    <r>
      <rPr>
        <b/>
        <sz val="14"/>
        <color indexed="8"/>
        <rFont val="TH SarabunPSK"/>
        <family val="2"/>
      </rPr>
      <t xml:space="preserve"> พ.ศ.</t>
    </r>
    <r>
      <rPr>
        <b/>
        <u val="single"/>
        <sz val="14"/>
        <color indexed="8"/>
        <rFont val="TH SarabunPSK"/>
        <family val="2"/>
      </rPr>
      <t xml:space="preserve">   2566                                                                             .</t>
    </r>
  </si>
  <si>
    <r>
      <t>ประมาณการ</t>
    </r>
    <r>
      <rPr>
        <b/>
        <u val="single"/>
        <sz val="14"/>
        <color indexed="8"/>
        <rFont val="TH SarabunPSK"/>
        <family val="2"/>
      </rPr>
      <t xml:space="preserve">                สุธิดา ถิ่นจันทร์                                        </t>
    </r>
    <r>
      <rPr>
        <b/>
        <sz val="14"/>
        <color indexed="8"/>
        <rFont val="TH SarabunPSK"/>
        <family val="2"/>
      </rPr>
      <t>เมื่อวันที่</t>
    </r>
    <r>
      <rPr>
        <b/>
        <u val="single"/>
        <sz val="14"/>
        <color indexed="8"/>
        <rFont val="TH SarabunPSK"/>
        <family val="2"/>
      </rPr>
      <t xml:space="preserve">        30       </t>
    </r>
    <r>
      <rPr>
        <b/>
        <sz val="14"/>
        <color indexed="8"/>
        <rFont val="TH SarabunPSK"/>
        <family val="2"/>
      </rPr>
      <t xml:space="preserve"> เดือน</t>
    </r>
    <r>
      <rPr>
        <b/>
        <u val="single"/>
        <sz val="14"/>
        <color indexed="8"/>
        <rFont val="TH SarabunPSK"/>
        <family val="2"/>
      </rPr>
      <t xml:space="preserve">     สิงหาคม          </t>
    </r>
    <r>
      <rPr>
        <b/>
        <sz val="14"/>
        <color indexed="8"/>
        <rFont val="TH SarabunPSK"/>
        <family val="2"/>
      </rPr>
      <t xml:space="preserve"> พ.ศ.</t>
    </r>
    <r>
      <rPr>
        <b/>
        <u val="single"/>
        <sz val="14"/>
        <color indexed="8"/>
        <rFont val="TH SarabunPSK"/>
        <family val="2"/>
      </rPr>
      <t xml:space="preserve">   2566                                                                             .</t>
    </r>
  </si>
  <si>
    <t xml:space="preserve">เมื่อวันที่     30           </t>
  </si>
  <si>
    <r>
      <t>ประมาณการ</t>
    </r>
    <r>
      <rPr>
        <b/>
        <u val="single"/>
        <sz val="14"/>
        <color indexed="8"/>
        <rFont val="TH SarabunPSK"/>
        <family val="2"/>
      </rPr>
      <t xml:space="preserve">                        สุธิดา ถิ่นจันทร์                               </t>
    </r>
    <r>
      <rPr>
        <b/>
        <sz val="14"/>
        <color indexed="8"/>
        <rFont val="TH SarabunPSK"/>
        <family val="2"/>
      </rPr>
      <t>เมื่อวันที่</t>
    </r>
    <r>
      <rPr>
        <b/>
        <u val="single"/>
        <sz val="14"/>
        <color indexed="8"/>
        <rFont val="TH SarabunPSK"/>
        <family val="2"/>
      </rPr>
      <t xml:space="preserve">        30        </t>
    </r>
    <r>
      <rPr>
        <b/>
        <sz val="14"/>
        <color indexed="8"/>
        <rFont val="TH SarabunPSK"/>
        <family val="2"/>
      </rPr>
      <t xml:space="preserve"> เดือน</t>
    </r>
    <r>
      <rPr>
        <b/>
        <u val="single"/>
        <sz val="14"/>
        <color indexed="8"/>
        <rFont val="TH SarabunPSK"/>
        <family val="2"/>
      </rPr>
      <t xml:space="preserve">     สิงหาคม          </t>
    </r>
    <r>
      <rPr>
        <b/>
        <sz val="14"/>
        <color indexed="8"/>
        <rFont val="TH SarabunPSK"/>
        <family val="2"/>
      </rPr>
      <t xml:space="preserve"> พ.ศ.</t>
    </r>
    <r>
      <rPr>
        <b/>
        <u val="single"/>
        <sz val="14"/>
        <color indexed="8"/>
        <rFont val="TH SarabunPSK"/>
        <family val="2"/>
      </rPr>
      <t xml:space="preserve">   2566                                                                             .</t>
    </r>
  </si>
  <si>
    <r>
      <t>ประมาณการ</t>
    </r>
    <r>
      <rPr>
        <b/>
        <u val="single"/>
        <sz val="14"/>
        <color indexed="8"/>
        <rFont val="TH SarabunPSK"/>
        <family val="2"/>
      </rPr>
      <t xml:space="preserve">                   สุธิดา ถิ่นจันทร์                                     </t>
    </r>
    <r>
      <rPr>
        <b/>
        <sz val="14"/>
        <color indexed="8"/>
        <rFont val="TH SarabunPSK"/>
        <family val="2"/>
      </rPr>
      <t>เมื่อวันที่</t>
    </r>
    <r>
      <rPr>
        <b/>
        <u val="single"/>
        <sz val="14"/>
        <color indexed="8"/>
        <rFont val="TH SarabunPSK"/>
        <family val="2"/>
      </rPr>
      <t xml:space="preserve">        30        </t>
    </r>
    <r>
      <rPr>
        <b/>
        <sz val="14"/>
        <color indexed="8"/>
        <rFont val="TH SarabunPSK"/>
        <family val="2"/>
      </rPr>
      <t xml:space="preserve"> เดือน</t>
    </r>
    <r>
      <rPr>
        <b/>
        <u val="single"/>
        <sz val="14"/>
        <color indexed="8"/>
        <rFont val="TH SarabunPSK"/>
        <family val="2"/>
      </rPr>
      <t xml:space="preserve">     สิงหาคม          </t>
    </r>
    <r>
      <rPr>
        <b/>
        <sz val="14"/>
        <color indexed="8"/>
        <rFont val="TH SarabunPSK"/>
        <family val="2"/>
      </rPr>
      <t xml:space="preserve"> พ.ศ.</t>
    </r>
    <r>
      <rPr>
        <b/>
        <u val="single"/>
        <sz val="14"/>
        <color indexed="8"/>
        <rFont val="TH SarabunPSK"/>
        <family val="2"/>
      </rPr>
      <t xml:space="preserve">   2566                                                                             .</t>
    </r>
  </si>
  <si>
    <t xml:space="preserve">ราคากลางคำนวณ ณ. วันที่ 30 สิงหาคม 2566 เป็นจำนวนเงิน </t>
  </si>
  <si>
    <t>ดอกเบี้ยเงินกู้............7.............%</t>
  </si>
  <si>
    <t>กรุงเทพมหานคร 1 รายการ</t>
  </si>
  <si>
    <r>
      <t xml:space="preserve">ชื่อ โครงการ : </t>
    </r>
    <r>
      <rPr>
        <sz val="14"/>
        <color indexed="8"/>
        <rFont val="TH SarabunPSK"/>
        <family val="2"/>
      </rPr>
      <t xml:space="preserve">งานปรับปรุงห้องปฏิบัติการคอมพิวเตอร์ 2306 และ 2307 แขวงสวนจิตรลดา เขตดุสิต </t>
    </r>
  </si>
  <si>
    <t xml:space="preserve"> สายไฟ THW 16 SQ.MM (G)</t>
  </si>
  <si>
    <t xml:space="preserve"> ตู้โหลดเช็นเตอร์ 3P 18 ช่อง</t>
  </si>
  <si>
    <t xml:space="preserve"> สายไฟ CV-FD 1C  35 SQ.MM</t>
  </si>
  <si>
    <t xml:space="preserve"> ค่าแรงติดตั้งลำโพงเพดานพร้อมสายสัญญาณใหม่</t>
  </si>
  <si>
    <t xml:space="preserve"> ค่าแรงติดตั้งเสียงตามสายพร้อมสายสัญญาณใหม่</t>
  </si>
  <si>
    <t xml:space="preserve"> ค่าแรงติดตั้งเครื่องปรับอากาศ 30,000 BTU</t>
  </si>
  <si>
    <t xml:space="preserve"> ค่าแรงติดตั้งลำโพงเพดานพร้อมเดินสายสัญญาณ</t>
  </si>
  <si>
    <t xml:space="preserve"> ค่าแรงติดตั้งเสียงตามสายพร้อมเดินสายสัญญาณ</t>
  </si>
  <si>
    <t>และตัวจบประตูรวมติดตั้ง</t>
  </si>
  <si>
    <t>ขนาดเนื้อที่ส่วนปรับปรุง จำนวน ...............144.60............ ตร.ม.      เฉลี่ย...............12,466.86........บาท/ตร.ม.</t>
  </si>
  <si>
    <t>รื้อถอนลำโพงเพดานพร้อมสายสัญญาณ</t>
  </si>
  <si>
    <t>รื้อถอนลำโพงเสียงตามสายพร้อมสายสัญญาณ</t>
  </si>
  <si>
    <t>แผ่นที่  1/17</t>
  </si>
  <si>
    <t>แผ่นที่  2/17</t>
  </si>
  <si>
    <t>แผ่นที่  3/17</t>
  </si>
  <si>
    <t>แผ่นที่  4/17</t>
  </si>
  <si>
    <t>แผ่นที่  5/17</t>
  </si>
  <si>
    <t>แผ่นที่  6/17</t>
  </si>
  <si>
    <t>แผ่นที่  7/17</t>
  </si>
  <si>
    <t>แผ่นที่  8/17</t>
  </si>
  <si>
    <t>แผ่นที่  9/17</t>
  </si>
  <si>
    <t>แผ่นที่  10/17</t>
  </si>
  <si>
    <t>แผ่นที่  11/17</t>
  </si>
  <si>
    <t>แผ่นที่  12/17</t>
  </si>
  <si>
    <t>แผ่นที่  13/17</t>
  </si>
  <si>
    <t>แผ่นที่  14/17</t>
  </si>
  <si>
    <t>แผ่นที่  15/17</t>
  </si>
  <si>
    <t>แผ่นที่  16/17</t>
  </si>
  <si>
    <t>แผ่นที่  17/17</t>
  </si>
  <si>
    <t>แบบสรุป ปร.4   แผ่นที่…1../…1..</t>
  </si>
  <si>
    <t>หมวด 4 งานครุภัณฑ์</t>
  </si>
  <si>
    <t>VAT 7%</t>
  </si>
  <si>
    <t>.</t>
  </si>
  <si>
    <t>แบบ ปร.4 ที่แนบ   มีจำนวน       18           หน้า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</si>
</sst>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_-;\-* #,##0_-;_-* &quot;-&quot;??_-;_-@_-"/>
    <numFmt numFmtId="177" formatCode="_-* #,##0.0_-;\-* #,##0.0_-;_-* &quot;-&quot;??_-;_-@_-"/>
    <numFmt numFmtId="178" formatCode="0.0000"/>
    <numFmt numFmtId="179" formatCode="_-* #,##0_-;\-* #,##0_-;_-* &quot;-&quot;?_-;_-@_-"/>
    <numFmt numFmtId="180" formatCode="#,##0.000"/>
    <numFmt numFmtId="181" formatCode="#,##0.0"/>
    <numFmt numFmtId="182" formatCode="_-* #,##0.0_-;\-* #,##0.0_-;_-* &quot;-&quot;?_-;_-@_-"/>
    <numFmt numFmtId="183" formatCode="_-* #,##0.00_-;\-* #,##0.00_-;_-* &quot;-&quot;?_-;_-@_-"/>
    <numFmt numFmtId="184" formatCode="0.0"/>
    <numFmt numFmtId="185" formatCode="[$-101041E]d\ mmmm\ yyyy;@"/>
    <numFmt numFmtId="186" formatCode="_-* #,##0.000_-;\-* #,##0.000_-;_-* &quot;-&quot;??_-;_-@_-"/>
    <numFmt numFmtId="187" formatCode="_-* #,##0.0000_-;\-* #,##0.0000_-;_-* &quot;-&quot;??_-;_-@_-"/>
    <numFmt numFmtId="188" formatCode="[$-D00041E]0"/>
    <numFmt numFmtId="189" formatCode="0.000000"/>
    <numFmt numFmtId="190" formatCode="_-* #,##0.00000_-;\-* #,##0.00000_-;_-* &quot;-&quot;??_-;_-@_-"/>
    <numFmt numFmtId="191" formatCode="0.00000"/>
    <numFmt numFmtId="192" formatCode="[&lt;=99999999][$-D000000]0\-####\-####;[$-D000000]#\-####\-####"/>
    <numFmt numFmtId="193" formatCode="_(* #,##0.0_);_(* \(#,##0.0\);_(* &quot;-&quot;??_);_(@_)"/>
    <numFmt numFmtId="194" formatCode="_(* #,##0_);_(* \(#,##0\);_(* &quot;-&quot;??_);_(@_)"/>
    <numFmt numFmtId="195" formatCode="#,##0.0000"/>
    <numFmt numFmtId="196" formatCode="0.000"/>
    <numFmt numFmtId="197" formatCode="&quot;฿&quot;#,##0.00"/>
    <numFmt numFmtId="198" formatCode="_-[$$-409]* #,##0.00_ ;_-[$$-409]* \-#,##0.00\ ;_-[$$-409]* &quot;-&quot;??_ ;_-@_ "/>
    <numFmt numFmtId="199" formatCode="#,##0.00_ ;\-#,##0.00\ "/>
    <numFmt numFmtId="200" formatCode="0.0000000"/>
    <numFmt numFmtId="201" formatCode="[$-41E]d\ mmmm\ yyyy"/>
    <numFmt numFmtId="202" formatCode="&quot;฿&quot;#,##0"/>
    <numFmt numFmtId="203" formatCode="_-* #,##0.000_-;\-* #,##0.000_-;_-* &quot;-&quot;???_-;_-@_-"/>
  </numFmts>
  <fonts count="74">
    <font>
      <sz val="16"/>
      <color theme="1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sz val="14"/>
      <name val="Cordia New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6"/>
      <name val="Cordia New"/>
      <family val="2"/>
    </font>
    <font>
      <sz val="10"/>
      <name val="Arial"/>
      <family val="2"/>
    </font>
    <font>
      <sz val="16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4"/>
      <color indexed="8"/>
      <name val="TH SarabunPSK"/>
      <family val="2"/>
    </font>
    <font>
      <sz val="13"/>
      <name val="TH SarabunPSK"/>
      <family val="2"/>
    </font>
    <font>
      <b/>
      <sz val="17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sz val="16"/>
      <color indexed="9"/>
      <name val="TH SarabunPSK"/>
      <family val="2"/>
    </font>
    <font>
      <sz val="16"/>
      <color indexed="20"/>
      <name val="TH SarabunPSK"/>
      <family val="2"/>
    </font>
    <font>
      <b/>
      <sz val="16"/>
      <color indexed="52"/>
      <name val="TH SarabunPSK"/>
      <family val="2"/>
    </font>
    <font>
      <b/>
      <sz val="16"/>
      <color indexed="9"/>
      <name val="TH SarabunPSK"/>
      <family val="2"/>
    </font>
    <font>
      <i/>
      <sz val="16"/>
      <color indexed="23"/>
      <name val="TH SarabunPSK"/>
      <family val="2"/>
    </font>
    <font>
      <sz val="16"/>
      <color indexed="17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62"/>
      <name val="TH SarabunPSK"/>
      <family val="2"/>
    </font>
    <font>
      <sz val="16"/>
      <color indexed="52"/>
      <name val="TH SarabunPSK"/>
      <family val="2"/>
    </font>
    <font>
      <sz val="16"/>
      <color indexed="60"/>
      <name val="TH SarabunPSK"/>
      <family val="2"/>
    </font>
    <font>
      <b/>
      <sz val="16"/>
      <color indexed="63"/>
      <name val="TH SarabunPSK"/>
      <family val="2"/>
    </font>
    <font>
      <b/>
      <sz val="18"/>
      <color indexed="56"/>
      <name val="Cambria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2"/>
      <color indexed="8"/>
      <name val="TH SarabunPSK"/>
      <family val="2"/>
    </font>
    <font>
      <sz val="14"/>
      <color indexed="40"/>
      <name val="TH SarabunPSK"/>
      <family val="2"/>
    </font>
    <font>
      <b/>
      <sz val="13"/>
      <color indexed="8"/>
      <name val="TH SarabunPSK"/>
      <family val="2"/>
    </font>
    <font>
      <b/>
      <sz val="14"/>
      <color indexed="10"/>
      <name val="TH SarabunPSK"/>
      <family val="2"/>
    </font>
    <font>
      <sz val="14"/>
      <color indexed="17"/>
      <name val="TH SarabunPSK"/>
      <family val="2"/>
    </font>
    <font>
      <sz val="13"/>
      <color indexed="17"/>
      <name val="TH SarabunPSK"/>
      <family val="2"/>
    </font>
    <font>
      <sz val="16"/>
      <color indexed="8"/>
      <name val="Cordia New"/>
      <family val="2"/>
    </font>
    <font>
      <b/>
      <sz val="14"/>
      <color indexed="40"/>
      <name val="TH SarabunPSK"/>
      <family val="2"/>
    </font>
    <font>
      <b/>
      <i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theme="0"/>
      <name val="TH SarabunPSK"/>
      <family val="2"/>
    </font>
    <font>
      <sz val="16"/>
      <color rgb="FF9C0006"/>
      <name val="TH SarabunPSK"/>
      <family val="2"/>
    </font>
    <font>
      <b/>
      <sz val="16"/>
      <color rgb="FFFA7D00"/>
      <name val="TH SarabunPSK"/>
      <family val="2"/>
    </font>
    <font>
      <b/>
      <sz val="16"/>
      <color theme="0"/>
      <name val="TH SarabunPSK"/>
      <family val="2"/>
    </font>
    <font>
      <i/>
      <sz val="16"/>
      <color rgb="FF7F7F7F"/>
      <name val="TH SarabunPSK"/>
      <family val="2"/>
    </font>
    <font>
      <sz val="16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rgb="FF3F3F76"/>
      <name val="TH SarabunPSK"/>
      <family val="2"/>
    </font>
    <font>
      <sz val="16"/>
      <color rgb="FFFA7D00"/>
      <name val="TH SarabunPSK"/>
      <family val="2"/>
    </font>
    <font>
      <sz val="16"/>
      <color rgb="FF9C6500"/>
      <name val="TH SarabunPSK"/>
      <family val="2"/>
    </font>
    <font>
      <b/>
      <sz val="16"/>
      <color rgb="FF3F3F3F"/>
      <name val="TH SarabunPSK"/>
      <family val="2"/>
    </font>
    <font>
      <b/>
      <sz val="18"/>
      <color theme="3"/>
      <name val="Cambria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color rgb="FF00B0F0"/>
      <name val="TH SarabunPSK"/>
      <family val="2"/>
    </font>
    <font>
      <b/>
      <sz val="13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00B050"/>
      <name val="TH SarabunPSK"/>
      <family val="2"/>
    </font>
    <font>
      <sz val="13"/>
      <color rgb="FF00B050"/>
      <name val="TH SarabunPSK"/>
      <family val="2"/>
    </font>
    <font>
      <sz val="16"/>
      <color theme="1"/>
      <name val="Cordia New"/>
      <family val="2"/>
    </font>
    <font>
      <b/>
      <sz val="14"/>
      <color rgb="FF00B0F0"/>
      <name val="TH SarabunPSK"/>
      <family val="2"/>
    </font>
    <font>
      <b/>
      <i/>
      <sz val="14"/>
      <color theme="1"/>
      <name val="TH SarabunPSK"/>
      <family val="2"/>
    </font>
    <font>
      <b/>
      <sz val="1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>
        <color theme="1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>
        <color theme="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>
        <color theme="1"/>
      </top>
      <bottom style="hair"/>
    </border>
    <border>
      <left style="thin"/>
      <right style="thin"/>
      <top style="hair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hair"/>
    </border>
    <border>
      <left>
        <color indexed="63"/>
      </left>
      <right style="thin">
        <color theme="1"/>
      </right>
      <top style="thin"/>
      <bottom style="hair"/>
    </border>
    <border>
      <left>
        <color indexed="63"/>
      </left>
      <right style="thin">
        <color theme="1"/>
      </right>
      <top>
        <color indexed="63"/>
      </top>
      <bottom style="hair"/>
    </border>
    <border>
      <left style="thin">
        <color theme="1"/>
      </left>
      <right style="thin"/>
      <top style="hair"/>
      <bottom style="hair"/>
    </border>
    <border>
      <left style="thin">
        <color theme="1"/>
      </left>
      <right style="thin"/>
      <top style="hair"/>
      <bottom>
        <color indexed="63"/>
      </bottom>
    </border>
    <border>
      <left style="thin"/>
      <right style="thin"/>
      <top style="hair"/>
      <bottom style="thin">
        <color theme="1"/>
      </bottom>
    </border>
    <border>
      <left>
        <color indexed="63"/>
      </left>
      <right style="thin">
        <color theme="1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/>
      <top style="hair"/>
      <bottom style="thin">
        <color theme="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theme="1"/>
      </right>
      <top style="hair"/>
      <bottom style="thin"/>
    </border>
    <border>
      <left style="thin">
        <color theme="1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 style="thin"/>
      <right style="thin"/>
      <top style="thin">
        <color theme="1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 style="thin">
        <color theme="1"/>
      </top>
      <bottom>
        <color indexed="63"/>
      </bottom>
    </border>
    <border>
      <left style="thin">
        <color theme="1"/>
      </left>
      <right style="thin"/>
      <top style="thin">
        <color theme="1"/>
      </top>
      <bottom style="hair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 style="thin"/>
      <top>
        <color indexed="63"/>
      </top>
      <bottom style="thin">
        <color theme="1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3" fontId="2" fillId="0" borderId="11" xfId="45" applyFont="1" applyFill="1" applyBorder="1" applyAlignment="1">
      <alignment horizontal="center"/>
    </xf>
    <xf numFmtId="43" fontId="2" fillId="0" borderId="11" xfId="45" applyFont="1" applyFill="1" applyBorder="1" applyAlignment="1">
      <alignment horizontal="center" vertical="center"/>
    </xf>
    <xf numFmtId="175" fontId="2" fillId="0" borderId="11" xfId="44" applyFont="1" applyFill="1" applyBorder="1" applyAlignment="1">
      <alignment horizontal="center" vertical="center"/>
    </xf>
    <xf numFmtId="43" fontId="2" fillId="0" borderId="12" xfId="45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43" fontId="2" fillId="0" borderId="13" xfId="45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left"/>
    </xf>
    <xf numFmtId="0" fontId="0" fillId="0" borderId="0" xfId="0" applyAlignment="1">
      <alignment/>
    </xf>
    <xf numFmtId="0" fontId="61" fillId="0" borderId="16" xfId="0" applyFont="1" applyFill="1" applyBorder="1" applyAlignment="1">
      <alignment horizontal="right" vertical="center"/>
    </xf>
    <xf numFmtId="43" fontId="62" fillId="0" borderId="12" xfId="45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left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43" fontId="62" fillId="0" borderId="12" xfId="45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62" fillId="0" borderId="12" xfId="0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12" xfId="0" applyFont="1" applyBorder="1" applyAlignment="1">
      <alignment horizontal="center"/>
    </xf>
    <xf numFmtId="0" fontId="63" fillId="0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43" fontId="62" fillId="0" borderId="11" xfId="45" applyFont="1" applyFill="1" applyBorder="1" applyAlignment="1">
      <alignment horizontal="center"/>
    </xf>
    <xf numFmtId="43" fontId="62" fillId="0" borderId="11" xfId="45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/>
    </xf>
    <xf numFmtId="43" fontId="62" fillId="0" borderId="12" xfId="45" applyNumberFormat="1" applyFont="1" applyFill="1" applyBorder="1" applyAlignment="1">
      <alignment horizontal="right"/>
    </xf>
    <xf numFmtId="175" fontId="62" fillId="0" borderId="12" xfId="44" applyFont="1" applyFill="1" applyBorder="1" applyAlignment="1">
      <alignment horizontal="center" vertical="center"/>
    </xf>
    <xf numFmtId="43" fontId="62" fillId="0" borderId="0" xfId="45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/>
    </xf>
    <xf numFmtId="0" fontId="62" fillId="34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43" fontId="65" fillId="0" borderId="0" xfId="45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left"/>
    </xf>
    <xf numFmtId="175" fontId="62" fillId="0" borderId="11" xfId="44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right" vertical="center"/>
    </xf>
    <xf numFmtId="0" fontId="67" fillId="0" borderId="16" xfId="0" applyFont="1" applyFill="1" applyBorder="1" applyAlignment="1">
      <alignment horizontal="right" vertical="center"/>
    </xf>
    <xf numFmtId="0" fontId="62" fillId="33" borderId="12" xfId="0" applyFont="1" applyFill="1" applyBorder="1" applyAlignment="1">
      <alignment/>
    </xf>
    <xf numFmtId="0" fontId="62" fillId="33" borderId="12" xfId="0" applyFont="1" applyFill="1" applyBorder="1" applyAlignment="1">
      <alignment horizontal="center"/>
    </xf>
    <xf numFmtId="43" fontId="62" fillId="33" borderId="12" xfId="45" applyFont="1" applyFill="1" applyBorder="1" applyAlignment="1">
      <alignment horizontal="center" vertical="center"/>
    </xf>
    <xf numFmtId="0" fontId="61" fillId="0" borderId="12" xfId="0" applyFont="1" applyBorder="1" applyAlignment="1">
      <alignment/>
    </xf>
    <xf numFmtId="43" fontId="62" fillId="0" borderId="12" xfId="45" applyFont="1" applyFill="1" applyBorder="1" applyAlignment="1">
      <alignment vertical="center"/>
    </xf>
    <xf numFmtId="0" fontId="65" fillId="0" borderId="12" xfId="0" applyFont="1" applyBorder="1" applyAlignment="1">
      <alignment/>
    </xf>
    <xf numFmtId="0" fontId="68" fillId="0" borderId="12" xfId="0" applyFont="1" applyBorder="1" applyAlignment="1">
      <alignment/>
    </xf>
    <xf numFmtId="0" fontId="68" fillId="0" borderId="12" xfId="0" applyFont="1" applyBorder="1" applyAlignment="1">
      <alignment horizontal="right"/>
    </xf>
    <xf numFmtId="0" fontId="68" fillId="0" borderId="12" xfId="0" applyFont="1" applyBorder="1" applyAlignment="1">
      <alignment horizontal="center"/>
    </xf>
    <xf numFmtId="2" fontId="68" fillId="0" borderId="12" xfId="0" applyNumberFormat="1" applyFont="1" applyBorder="1" applyAlignment="1">
      <alignment horizontal="right" vertical="center"/>
    </xf>
    <xf numFmtId="2" fontId="68" fillId="0" borderId="12" xfId="45" applyNumberFormat="1" applyFont="1" applyFill="1" applyBorder="1" applyAlignment="1">
      <alignment horizontal="right" vertical="center"/>
    </xf>
    <xf numFmtId="43" fontId="68" fillId="0" borderId="12" xfId="45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right" vertical="center"/>
    </xf>
    <xf numFmtId="2" fontId="68" fillId="0" borderId="24" xfId="0" applyNumberFormat="1" applyFont="1" applyFill="1" applyBorder="1" applyAlignment="1">
      <alignment horizontal="right" vertical="center"/>
    </xf>
    <xf numFmtId="0" fontId="68" fillId="0" borderId="24" xfId="0" applyFont="1" applyFill="1" applyBorder="1" applyAlignment="1">
      <alignment horizontal="right" vertical="center"/>
    </xf>
    <xf numFmtId="2" fontId="68" fillId="0" borderId="25" xfId="0" applyNumberFormat="1" applyFont="1" applyFill="1" applyBorder="1" applyAlignment="1">
      <alignment horizontal="right" vertical="center"/>
    </xf>
    <xf numFmtId="0" fontId="68" fillId="0" borderId="13" xfId="0" applyFont="1" applyBorder="1" applyAlignment="1">
      <alignment/>
    </xf>
    <xf numFmtId="0" fontId="68" fillId="0" borderId="13" xfId="0" applyFont="1" applyBorder="1" applyAlignment="1">
      <alignment horizontal="right"/>
    </xf>
    <xf numFmtId="0" fontId="68" fillId="0" borderId="13" xfId="0" applyFont="1" applyBorder="1" applyAlignment="1">
      <alignment horizontal="center"/>
    </xf>
    <xf numFmtId="2" fontId="68" fillId="0" borderId="13" xfId="0" applyNumberFormat="1" applyFont="1" applyBorder="1" applyAlignment="1">
      <alignment horizontal="right" vertical="center"/>
    </xf>
    <xf numFmtId="1" fontId="68" fillId="0" borderId="12" xfId="0" applyNumberFormat="1" applyFont="1" applyBorder="1" applyAlignment="1">
      <alignment horizontal="right" vertical="center"/>
    </xf>
    <xf numFmtId="2" fontId="68" fillId="0" borderId="12" xfId="0" applyNumberFormat="1" applyFont="1" applyBorder="1" applyAlignment="1">
      <alignment/>
    </xf>
    <xf numFmtId="2" fontId="68" fillId="0" borderId="11" xfId="45" applyNumberFormat="1" applyFont="1" applyFill="1" applyBorder="1" applyAlignment="1">
      <alignment vertical="center"/>
    </xf>
    <xf numFmtId="2" fontId="69" fillId="0" borderId="24" xfId="0" applyNumberFormat="1" applyFont="1" applyFill="1" applyBorder="1" applyAlignment="1">
      <alignment vertical="center"/>
    </xf>
    <xf numFmtId="43" fontId="68" fillId="0" borderId="11" xfId="45" applyFont="1" applyFill="1" applyBorder="1" applyAlignment="1">
      <alignment horizontal="center" vertical="center"/>
    </xf>
    <xf numFmtId="1" fontId="69" fillId="0" borderId="23" xfId="0" applyNumberFormat="1" applyFont="1" applyFill="1" applyBorder="1" applyAlignment="1">
      <alignment horizontal="right" vertical="center"/>
    </xf>
    <xf numFmtId="0" fontId="69" fillId="0" borderId="23" xfId="0" applyFont="1" applyFill="1" applyBorder="1" applyAlignment="1">
      <alignment vertical="center"/>
    </xf>
    <xf numFmtId="2" fontId="68" fillId="0" borderId="12" xfId="45" applyNumberFormat="1" applyFont="1" applyFill="1" applyBorder="1" applyAlignment="1">
      <alignment vertical="center"/>
    </xf>
    <xf numFmtId="0" fontId="68" fillId="0" borderId="12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2" fillId="33" borderId="26" xfId="0" applyFont="1" applyFill="1" applyBorder="1" applyAlignment="1">
      <alignment/>
    </xf>
    <xf numFmtId="0" fontId="62" fillId="33" borderId="26" xfId="0" applyFont="1" applyFill="1" applyBorder="1" applyAlignment="1">
      <alignment/>
    </xf>
    <xf numFmtId="0" fontId="62" fillId="33" borderId="26" xfId="0" applyFont="1" applyFill="1" applyBorder="1" applyAlignment="1">
      <alignment horizontal="center"/>
    </xf>
    <xf numFmtId="43" fontId="62" fillId="33" borderId="26" xfId="45" applyFont="1" applyFill="1" applyBorder="1" applyAlignment="1">
      <alignment horizontal="center" vertical="center"/>
    </xf>
    <xf numFmtId="43" fontId="62" fillId="33" borderId="26" xfId="45" applyNumberFormat="1" applyFont="1" applyFill="1" applyBorder="1" applyAlignment="1">
      <alignment horizontal="center" vertical="center"/>
    </xf>
    <xf numFmtId="43" fontId="2" fillId="34" borderId="13" xfId="45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2" fillId="0" borderId="0" xfId="45" applyFont="1" applyFill="1" applyBorder="1" applyAlignment="1">
      <alignment vertical="center"/>
    </xf>
    <xf numFmtId="0" fontId="70" fillId="0" borderId="27" xfId="0" applyFont="1" applyBorder="1" applyAlignment="1">
      <alignment/>
    </xf>
    <xf numFmtId="0" fontId="70" fillId="0" borderId="28" xfId="0" applyFont="1" applyBorder="1" applyAlignment="1">
      <alignment/>
    </xf>
    <xf numFmtId="0" fontId="5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71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3" fontId="5" fillId="33" borderId="34" xfId="0" applyNumberFormat="1" applyFont="1" applyFill="1" applyBorder="1" applyAlignment="1">
      <alignment horizontal="left" vertical="center"/>
    </xf>
    <xf numFmtId="4" fontId="5" fillId="33" borderId="34" xfId="0" applyNumberFormat="1" applyFont="1" applyFill="1" applyBorder="1" applyAlignment="1">
      <alignment horizontal="right"/>
    </xf>
    <xf numFmtId="0" fontId="5" fillId="33" borderId="34" xfId="0" applyFont="1" applyFill="1" applyBorder="1" applyAlignment="1">
      <alignment horizontal="center"/>
    </xf>
    <xf numFmtId="0" fontId="5" fillId="33" borderId="34" xfId="0" applyFont="1" applyFill="1" applyBorder="1" applyAlignment="1">
      <alignment/>
    </xf>
    <xf numFmtId="43" fontId="5" fillId="33" borderId="34" xfId="45" applyFont="1" applyFill="1" applyBorder="1" applyAlignment="1">
      <alignment horizontal="center" vertical="center"/>
    </xf>
    <xf numFmtId="4" fontId="71" fillId="33" borderId="34" xfId="0" applyNumberFormat="1" applyFont="1" applyFill="1" applyBorder="1" applyAlignment="1">
      <alignment horizontal="right"/>
    </xf>
    <xf numFmtId="1" fontId="71" fillId="0" borderId="35" xfId="0" applyNumberFormat="1" applyFont="1" applyFill="1" applyBorder="1" applyAlignment="1">
      <alignment horizontal="center" vertical="center"/>
    </xf>
    <xf numFmtId="1" fontId="71" fillId="0" borderId="31" xfId="0" applyNumberFormat="1" applyFont="1" applyFill="1" applyBorder="1" applyAlignment="1">
      <alignment horizontal="center" vertical="center"/>
    </xf>
    <xf numFmtId="1" fontId="65" fillId="0" borderId="35" xfId="45" applyNumberFormat="1" applyFont="1" applyFill="1" applyBorder="1" applyAlignment="1">
      <alignment horizontal="center" vertical="center"/>
    </xf>
    <xf numFmtId="1" fontId="65" fillId="0" borderId="31" xfId="0" applyNumberFormat="1" applyFont="1" applyFill="1" applyBorder="1" applyAlignment="1">
      <alignment horizontal="center" vertical="center"/>
    </xf>
    <xf numFmtId="0" fontId="65" fillId="0" borderId="36" xfId="0" applyFont="1" applyFill="1" applyBorder="1" applyAlignment="1">
      <alignment horizontal="center"/>
    </xf>
    <xf numFmtId="0" fontId="65" fillId="0" borderId="17" xfId="0" applyFont="1" applyFill="1" applyBorder="1" applyAlignment="1">
      <alignment horizontal="center"/>
    </xf>
    <xf numFmtId="0" fontId="65" fillId="0" borderId="37" xfId="0" applyFont="1" applyFill="1" applyBorder="1" applyAlignment="1">
      <alignment horizontal="center"/>
    </xf>
    <xf numFmtId="0" fontId="65" fillId="0" borderId="38" xfId="0" applyFont="1" applyFill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3" fontId="2" fillId="34" borderId="13" xfId="0" applyNumberFormat="1" applyFont="1" applyFill="1" applyBorder="1" applyAlignment="1">
      <alignment horizontal="right"/>
    </xf>
    <xf numFmtId="0" fontId="68" fillId="0" borderId="12" xfId="0" applyFont="1" applyBorder="1" applyAlignment="1">
      <alignment/>
    </xf>
    <xf numFmtId="1" fontId="68" fillId="0" borderId="13" xfId="0" applyNumberFormat="1" applyFont="1" applyBorder="1" applyAlignment="1">
      <alignment horizontal="right" vertical="center"/>
    </xf>
    <xf numFmtId="2" fontId="68" fillId="0" borderId="13" xfId="0" applyNumberFormat="1" applyFont="1" applyBorder="1" applyAlignment="1">
      <alignment/>
    </xf>
    <xf numFmtId="2" fontId="68" fillId="0" borderId="24" xfId="45" applyNumberFormat="1" applyFont="1" applyFill="1" applyBorder="1" applyAlignment="1">
      <alignment vertical="center"/>
    </xf>
    <xf numFmtId="43" fontId="68" fillId="0" borderId="24" xfId="45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43" fontId="5" fillId="34" borderId="12" xfId="45" applyFont="1" applyFill="1" applyBorder="1" applyAlignment="1">
      <alignment horizontal="center" vertical="center"/>
    </xf>
    <xf numFmtId="0" fontId="67" fillId="34" borderId="39" xfId="0" applyFont="1" applyFill="1" applyBorder="1" applyAlignment="1">
      <alignment horizontal="right" vertical="center"/>
    </xf>
    <xf numFmtId="0" fontId="71" fillId="34" borderId="4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34" borderId="41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43" fontId="2" fillId="34" borderId="12" xfId="45" applyFont="1" applyFill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left"/>
    </xf>
    <xf numFmtId="0" fontId="62" fillId="0" borderId="11" xfId="0" applyFont="1" applyBorder="1" applyAlignment="1">
      <alignment horizontal="center" vertical="center"/>
    </xf>
    <xf numFmtId="0" fontId="62" fillId="0" borderId="18" xfId="0" applyFont="1" applyBorder="1" applyAlignment="1">
      <alignment horizontal="right" vertical="center"/>
    </xf>
    <xf numFmtId="0" fontId="62" fillId="0" borderId="19" xfId="0" applyFont="1" applyBorder="1" applyAlignment="1">
      <alignment horizontal="right"/>
    </xf>
    <xf numFmtId="0" fontId="62" fillId="0" borderId="12" xfId="0" applyFont="1" applyBorder="1" applyAlignment="1">
      <alignment horizontal="center" vertical="center"/>
    </xf>
    <xf numFmtId="0" fontId="62" fillId="34" borderId="12" xfId="0" applyFont="1" applyFill="1" applyBorder="1" applyAlignment="1">
      <alignment/>
    </xf>
    <xf numFmtId="0" fontId="62" fillId="0" borderId="12" xfId="0" applyFont="1" applyBorder="1" applyAlignment="1">
      <alignment horizontal="right"/>
    </xf>
    <xf numFmtId="2" fontId="62" fillId="0" borderId="12" xfId="0" applyNumberFormat="1" applyFont="1" applyBorder="1" applyAlignment="1">
      <alignment horizontal="right" vertical="center"/>
    </xf>
    <xf numFmtId="0" fontId="62" fillId="0" borderId="16" xfId="0" applyFont="1" applyBorder="1" applyAlignment="1">
      <alignment horizontal="right" vertical="center"/>
    </xf>
    <xf numFmtId="0" fontId="62" fillId="0" borderId="17" xfId="0" applyFont="1" applyBorder="1" applyAlignment="1">
      <alignment horizontal="right"/>
    </xf>
    <xf numFmtId="0" fontId="62" fillId="0" borderId="16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/>
    </xf>
    <xf numFmtId="2" fontId="62" fillId="0" borderId="24" xfId="0" applyNumberFormat="1" applyFont="1" applyBorder="1" applyAlignment="1">
      <alignment horizontal="right" vertical="center"/>
    </xf>
    <xf numFmtId="0" fontId="62" fillId="0" borderId="17" xfId="0" applyFont="1" applyBorder="1" applyAlignment="1">
      <alignment horizontal="center" vertical="center"/>
    </xf>
    <xf numFmtId="2" fontId="62" fillId="0" borderId="12" xfId="45" applyNumberFormat="1" applyFont="1" applyFill="1" applyBorder="1" applyAlignment="1">
      <alignment horizontal="right" vertical="center"/>
    </xf>
    <xf numFmtId="0" fontId="62" fillId="0" borderId="13" xfId="0" applyFont="1" applyBorder="1" applyAlignment="1">
      <alignment/>
    </xf>
    <xf numFmtId="0" fontId="62" fillId="0" borderId="13" xfId="0" applyFont="1" applyBorder="1" applyAlignment="1">
      <alignment horizontal="right"/>
    </xf>
    <xf numFmtId="0" fontId="62" fillId="0" borderId="13" xfId="0" applyFont="1" applyBorder="1" applyAlignment="1">
      <alignment horizontal="center"/>
    </xf>
    <xf numFmtId="2" fontId="62" fillId="0" borderId="13" xfId="0" applyNumberFormat="1" applyFont="1" applyBorder="1" applyAlignment="1">
      <alignment horizontal="right" vertical="center"/>
    </xf>
    <xf numFmtId="0" fontId="62" fillId="34" borderId="12" xfId="0" applyFont="1" applyFill="1" applyBorder="1" applyAlignment="1">
      <alignment horizontal="left"/>
    </xf>
    <xf numFmtId="2" fontId="62" fillId="0" borderId="12" xfId="44" applyNumberFormat="1" applyFont="1" applyFill="1" applyBorder="1" applyAlignment="1">
      <alignment horizontal="right" vertical="center"/>
    </xf>
    <xf numFmtId="0" fontId="62" fillId="0" borderId="0" xfId="0" applyFont="1" applyAlignment="1">
      <alignment/>
    </xf>
    <xf numFmtId="1" fontId="62" fillId="0" borderId="12" xfId="45" applyNumberFormat="1" applyFont="1" applyFill="1" applyBorder="1" applyAlignment="1">
      <alignment horizontal="right" vertical="center"/>
    </xf>
    <xf numFmtId="43" fontId="62" fillId="0" borderId="11" xfId="45" applyFont="1" applyFill="1" applyBorder="1" applyAlignment="1">
      <alignment/>
    </xf>
    <xf numFmtId="2" fontId="62" fillId="0" borderId="11" xfId="45" applyNumberFormat="1" applyFont="1" applyFill="1" applyBorder="1" applyAlignment="1">
      <alignment vertical="center"/>
    </xf>
    <xf numFmtId="2" fontId="62" fillId="0" borderId="12" xfId="44" applyNumberFormat="1" applyFont="1" applyFill="1" applyBorder="1" applyAlignment="1">
      <alignment vertical="center"/>
    </xf>
    <xf numFmtId="0" fontId="62" fillId="0" borderId="22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/>
    </xf>
    <xf numFmtId="1" fontId="62" fillId="0" borderId="13" xfId="0" applyNumberFormat="1" applyFont="1" applyBorder="1" applyAlignment="1">
      <alignment horizontal="right" vertical="center"/>
    </xf>
    <xf numFmtId="2" fontId="62" fillId="0" borderId="13" xfId="0" applyNumberFormat="1" applyFont="1" applyBorder="1" applyAlignment="1">
      <alignment/>
    </xf>
    <xf numFmtId="2" fontId="62" fillId="0" borderId="24" xfId="45" applyNumberFormat="1" applyFont="1" applyFill="1" applyBorder="1" applyAlignment="1">
      <alignment vertical="center"/>
    </xf>
    <xf numFmtId="2" fontId="62" fillId="0" borderId="12" xfId="0" applyNumberFormat="1" applyFont="1" applyBorder="1" applyAlignment="1">
      <alignment/>
    </xf>
    <xf numFmtId="2" fontId="62" fillId="0" borderId="12" xfId="45" applyNumberFormat="1" applyFont="1" applyFill="1" applyBorder="1" applyAlignment="1">
      <alignment vertical="center"/>
    </xf>
    <xf numFmtId="43" fontId="62" fillId="0" borderId="24" xfId="45" applyFont="1" applyFill="1" applyBorder="1" applyAlignment="1">
      <alignment horizontal="center" vertical="center"/>
    </xf>
    <xf numFmtId="0" fontId="68" fillId="33" borderId="26" xfId="0" applyFont="1" applyFill="1" applyBorder="1" applyAlignment="1">
      <alignment horizontal="center" vertical="center"/>
    </xf>
    <xf numFmtId="0" fontId="62" fillId="33" borderId="42" xfId="0" applyFont="1" applyFill="1" applyBorder="1" applyAlignment="1">
      <alignment/>
    </xf>
    <xf numFmtId="1" fontId="68" fillId="33" borderId="26" xfId="0" applyNumberFormat="1" applyFont="1" applyFill="1" applyBorder="1" applyAlignment="1">
      <alignment horizontal="right" vertical="center"/>
    </xf>
    <xf numFmtId="0" fontId="68" fillId="33" borderId="26" xfId="0" applyFont="1" applyFill="1" applyBorder="1" applyAlignment="1">
      <alignment/>
    </xf>
    <xf numFmtId="2" fontId="68" fillId="33" borderId="26" xfId="0" applyNumberFormat="1" applyFont="1" applyFill="1" applyBorder="1" applyAlignment="1">
      <alignment/>
    </xf>
    <xf numFmtId="2" fontId="68" fillId="33" borderId="26" xfId="45" applyNumberFormat="1" applyFont="1" applyFill="1" applyBorder="1" applyAlignment="1">
      <alignment vertical="center"/>
    </xf>
    <xf numFmtId="2" fontId="68" fillId="33" borderId="42" xfId="0" applyNumberFormat="1" applyFont="1" applyFill="1" applyBorder="1" applyAlignment="1">
      <alignment/>
    </xf>
    <xf numFmtId="2" fontId="68" fillId="33" borderId="42" xfId="45" applyNumberFormat="1" applyFont="1" applyFill="1" applyBorder="1" applyAlignment="1">
      <alignment vertical="center"/>
    </xf>
    <xf numFmtId="0" fontId="61" fillId="33" borderId="21" xfId="0" applyFont="1" applyFill="1" applyBorder="1" applyAlignment="1">
      <alignment horizontal="center" vertical="center"/>
    </xf>
    <xf numFmtId="0" fontId="65" fillId="33" borderId="3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0" fontId="2" fillId="0" borderId="12" xfId="0" applyFont="1" applyBorder="1" applyAlignment="1">
      <alignment horizontal="right"/>
    </xf>
    <xf numFmtId="2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/>
    </xf>
    <xf numFmtId="0" fontId="2" fillId="0" borderId="23" xfId="0" applyFont="1" applyFill="1" applyBorder="1" applyAlignment="1">
      <alignment horizontal="right" vertical="center"/>
    </xf>
    <xf numFmtId="2" fontId="2" fillId="0" borderId="24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vertical="center"/>
    </xf>
    <xf numFmtId="2" fontId="2" fillId="0" borderId="25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43" fontId="2" fillId="0" borderId="12" xfId="45" applyFont="1" applyFill="1" applyBorder="1" applyAlignment="1">
      <alignment horizontal="center"/>
    </xf>
    <xf numFmtId="2" fontId="2" fillId="0" borderId="13" xfId="0" applyNumberFormat="1" applyFont="1" applyBorder="1" applyAlignment="1">
      <alignment/>
    </xf>
    <xf numFmtId="2" fontId="2" fillId="0" borderId="24" xfId="45" applyNumberFormat="1" applyFont="1" applyFill="1" applyBorder="1" applyAlignment="1">
      <alignment vertical="center"/>
    </xf>
    <xf numFmtId="2" fontId="2" fillId="0" borderId="12" xfId="0" applyNumberFormat="1" applyFont="1" applyBorder="1" applyAlignment="1">
      <alignment/>
    </xf>
    <xf numFmtId="2" fontId="2" fillId="0" borderId="12" xfId="45" applyNumberFormat="1" applyFont="1" applyFill="1" applyBorder="1" applyAlignment="1">
      <alignment vertical="center"/>
    </xf>
    <xf numFmtId="43" fontId="2" fillId="0" borderId="24" xfId="45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3" fontId="2" fillId="0" borderId="25" xfId="42" applyFont="1" applyFill="1" applyBorder="1" applyAlignment="1">
      <alignment horizontal="right" vertical="center"/>
    </xf>
    <xf numFmtId="0" fontId="5" fillId="0" borderId="12" xfId="0" applyFont="1" applyBorder="1" applyAlignment="1">
      <alignment/>
    </xf>
    <xf numFmtId="0" fontId="62" fillId="0" borderId="24" xfId="0" applyFont="1" applyFill="1" applyBorder="1" applyAlignment="1">
      <alignment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right"/>
    </xf>
    <xf numFmtId="0" fontId="62" fillId="0" borderId="42" xfId="0" applyFont="1" applyBorder="1" applyAlignment="1">
      <alignment/>
    </xf>
    <xf numFmtId="0" fontId="62" fillId="34" borderId="12" xfId="0" applyFont="1" applyFill="1" applyBorder="1" applyAlignment="1">
      <alignment/>
    </xf>
    <xf numFmtId="0" fontId="62" fillId="34" borderId="12" xfId="0" applyFont="1" applyFill="1" applyBorder="1" applyAlignment="1">
      <alignment horizontal="center"/>
    </xf>
    <xf numFmtId="43" fontId="62" fillId="34" borderId="12" xfId="45" applyFont="1" applyFill="1" applyBorder="1" applyAlignment="1">
      <alignment horizontal="center" vertical="center"/>
    </xf>
    <xf numFmtId="43" fontId="62" fillId="34" borderId="12" xfId="45" applyNumberFormat="1" applyFont="1" applyFill="1" applyBorder="1" applyAlignment="1">
      <alignment horizontal="center" vertical="center"/>
    </xf>
    <xf numFmtId="0" fontId="62" fillId="34" borderId="26" xfId="0" applyFont="1" applyFill="1" applyBorder="1" applyAlignment="1">
      <alignment/>
    </xf>
    <xf numFmtId="0" fontId="62" fillId="34" borderId="26" xfId="0" applyFont="1" applyFill="1" applyBorder="1" applyAlignment="1">
      <alignment/>
    </xf>
    <xf numFmtId="0" fontId="62" fillId="34" borderId="26" xfId="0" applyFont="1" applyFill="1" applyBorder="1" applyAlignment="1">
      <alignment horizontal="center"/>
    </xf>
    <xf numFmtId="43" fontId="62" fillId="34" borderId="26" xfId="45" applyFont="1" applyFill="1" applyBorder="1" applyAlignment="1">
      <alignment horizontal="center" vertical="center"/>
    </xf>
    <xf numFmtId="43" fontId="62" fillId="34" borderId="26" xfId="45" applyNumberFormat="1" applyFont="1" applyFill="1" applyBorder="1" applyAlignment="1">
      <alignment horizontal="center" vertical="center"/>
    </xf>
    <xf numFmtId="0" fontId="61" fillId="34" borderId="21" xfId="0" applyFont="1" applyFill="1" applyBorder="1" applyAlignment="1">
      <alignment horizontal="right" vertical="center"/>
    </xf>
    <xf numFmtId="0" fontId="2" fillId="34" borderId="38" xfId="0" applyFont="1" applyFill="1" applyBorder="1" applyAlignment="1">
      <alignment horizontal="right"/>
    </xf>
    <xf numFmtId="0" fontId="0" fillId="0" borderId="43" xfId="0" applyBorder="1" applyAlignment="1">
      <alignment/>
    </xf>
    <xf numFmtId="3" fontId="2" fillId="0" borderId="26" xfId="0" applyNumberFormat="1" applyFont="1" applyBorder="1" applyAlignment="1">
      <alignment horizontal="left"/>
    </xf>
    <xf numFmtId="4" fontId="2" fillId="0" borderId="26" xfId="0" applyNumberFormat="1" applyFont="1" applyBorder="1" applyAlignment="1">
      <alignment horizontal="right"/>
    </xf>
    <xf numFmtId="0" fontId="2" fillId="34" borderId="26" xfId="0" applyFont="1" applyFill="1" applyBorder="1" applyAlignment="1">
      <alignment horizontal="center"/>
    </xf>
    <xf numFmtId="175" fontId="2" fillId="0" borderId="26" xfId="44" applyFont="1" applyFill="1" applyBorder="1" applyAlignment="1">
      <alignment horizontal="center" vertical="center"/>
    </xf>
    <xf numFmtId="43" fontId="2" fillId="0" borderId="26" xfId="45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right" vertical="center"/>
    </xf>
    <xf numFmtId="1" fontId="71" fillId="0" borderId="44" xfId="0" applyNumberFormat="1" applyFont="1" applyFill="1" applyBorder="1" applyAlignment="1">
      <alignment horizontal="center" vertical="center"/>
    </xf>
    <xf numFmtId="3" fontId="2" fillId="0" borderId="26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67" fillId="34" borderId="21" xfId="0" applyFont="1" applyFill="1" applyBorder="1" applyAlignment="1">
      <alignment horizontal="right" vertical="center"/>
    </xf>
    <xf numFmtId="0" fontId="71" fillId="34" borderId="44" xfId="0" applyFont="1" applyFill="1" applyBorder="1" applyAlignment="1">
      <alignment horizontal="center" vertical="center"/>
    </xf>
    <xf numFmtId="0" fontId="62" fillId="0" borderId="4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34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" fontId="2" fillId="0" borderId="12" xfId="45" applyNumberFormat="1" applyFont="1" applyFill="1" applyBorder="1" applyAlignment="1">
      <alignment horizontal="right" vertical="center"/>
    </xf>
    <xf numFmtId="43" fontId="2" fillId="0" borderId="11" xfId="45" applyNumberFormat="1" applyFont="1" applyFill="1" applyBorder="1" applyAlignment="1">
      <alignment/>
    </xf>
    <xf numFmtId="1" fontId="2" fillId="0" borderId="13" xfId="0" applyNumberFormat="1" applyFont="1" applyBorder="1" applyAlignment="1">
      <alignment horizontal="right" vertical="center"/>
    </xf>
    <xf numFmtId="1" fontId="2" fillId="0" borderId="26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/>
    </xf>
    <xf numFmtId="1" fontId="2" fillId="0" borderId="12" xfId="0" applyNumberFormat="1" applyFont="1" applyBorder="1" applyAlignment="1">
      <alignment horizontal="right" vertical="center"/>
    </xf>
    <xf numFmtId="0" fontId="12" fillId="0" borderId="23" xfId="0" applyFont="1" applyFill="1" applyBorder="1" applyAlignment="1">
      <alignment vertical="center"/>
    </xf>
    <xf numFmtId="1" fontId="12" fillId="0" borderId="24" xfId="0" applyNumberFormat="1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43" fontId="62" fillId="0" borderId="12" xfId="42" applyFont="1" applyBorder="1" applyAlignment="1">
      <alignment horizontal="right" vertical="center"/>
    </xf>
    <xf numFmtId="0" fontId="63" fillId="34" borderId="11" xfId="0" applyFont="1" applyFill="1" applyBorder="1" applyAlignment="1">
      <alignment horizontal="center" vertical="center"/>
    </xf>
    <xf numFmtId="0" fontId="61" fillId="34" borderId="21" xfId="0" applyFont="1" applyFill="1" applyBorder="1" applyAlignment="1">
      <alignment horizontal="center" vertical="center"/>
    </xf>
    <xf numFmtId="0" fontId="65" fillId="34" borderId="3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5" fillId="34" borderId="45" xfId="0" applyFont="1" applyFill="1" applyBorder="1" applyAlignment="1">
      <alignment horizontal="center"/>
    </xf>
    <xf numFmtId="175" fontId="2" fillId="0" borderId="12" xfId="44" applyFont="1" applyBorder="1" applyAlignment="1">
      <alignment horizontal="right" vertical="center"/>
    </xf>
    <xf numFmtId="0" fontId="62" fillId="0" borderId="14" xfId="0" applyFont="1" applyBorder="1" applyAlignment="1">
      <alignment/>
    </xf>
    <xf numFmtId="0" fontId="62" fillId="0" borderId="46" xfId="0" applyFont="1" applyBorder="1" applyAlignment="1">
      <alignment/>
    </xf>
    <xf numFmtId="0" fontId="63" fillId="0" borderId="47" xfId="0" applyFont="1" applyBorder="1" applyAlignment="1">
      <alignment horizontal="center" vertical="center"/>
    </xf>
    <xf numFmtId="0" fontId="63" fillId="0" borderId="48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42" xfId="0" applyFont="1" applyBorder="1" applyAlignment="1">
      <alignment horizontal="right"/>
    </xf>
    <xf numFmtId="4" fontId="62" fillId="0" borderId="42" xfId="0" applyNumberFormat="1" applyFont="1" applyBorder="1" applyAlignment="1">
      <alignment/>
    </xf>
    <xf numFmtId="3" fontId="62" fillId="0" borderId="42" xfId="0" applyNumberFormat="1" applyFont="1" applyBorder="1" applyAlignment="1">
      <alignment/>
    </xf>
    <xf numFmtId="0" fontId="62" fillId="0" borderId="10" xfId="0" applyFont="1" applyBorder="1" applyAlignment="1">
      <alignment/>
    </xf>
    <xf numFmtId="0" fontId="62" fillId="34" borderId="42" xfId="0" applyFont="1" applyFill="1" applyBorder="1" applyAlignment="1">
      <alignment horizontal="center"/>
    </xf>
    <xf numFmtId="0" fontId="62" fillId="34" borderId="42" xfId="0" applyFont="1" applyFill="1" applyBorder="1" applyAlignment="1">
      <alignment/>
    </xf>
    <xf numFmtId="3" fontId="62" fillId="34" borderId="42" xfId="0" applyNumberFormat="1" applyFont="1" applyFill="1" applyBorder="1" applyAlignment="1">
      <alignment/>
    </xf>
    <xf numFmtId="4" fontId="63" fillId="0" borderId="10" xfId="0" applyNumberFormat="1" applyFont="1" applyBorder="1" applyAlignment="1">
      <alignment/>
    </xf>
    <xf numFmtId="183" fontId="2" fillId="0" borderId="13" xfId="65" applyNumberFormat="1" applyFont="1" applyFill="1" applyBorder="1" applyAlignment="1">
      <alignment horizontal="center" vertical="center"/>
    </xf>
    <xf numFmtId="4" fontId="72" fillId="0" borderId="10" xfId="0" applyNumberFormat="1" applyFont="1" applyBorder="1" applyAlignment="1">
      <alignment/>
    </xf>
    <xf numFmtId="1" fontId="62" fillId="0" borderId="13" xfId="45" applyNumberFormat="1" applyFont="1" applyFill="1" applyBorder="1" applyAlignment="1">
      <alignment horizontal="right" vertical="center"/>
    </xf>
    <xf numFmtId="43" fontId="62" fillId="0" borderId="24" xfId="45" applyFont="1" applyFill="1" applyBorder="1" applyAlignment="1">
      <alignment/>
    </xf>
    <xf numFmtId="2" fontId="62" fillId="0" borderId="24" xfId="44" applyNumberFormat="1" applyFont="1" applyFill="1" applyBorder="1" applyAlignment="1">
      <alignment horizontal="right" vertical="center"/>
    </xf>
    <xf numFmtId="0" fontId="68" fillId="33" borderId="42" xfId="0" applyFont="1" applyFill="1" applyBorder="1" applyAlignment="1">
      <alignment horizontal="center" vertical="center"/>
    </xf>
    <xf numFmtId="1" fontId="68" fillId="33" borderId="42" xfId="0" applyNumberFormat="1" applyFont="1" applyFill="1" applyBorder="1" applyAlignment="1">
      <alignment horizontal="right" vertical="center"/>
    </xf>
    <xf numFmtId="0" fontId="68" fillId="33" borderId="42" xfId="0" applyFont="1" applyFill="1" applyBorder="1" applyAlignment="1">
      <alignment/>
    </xf>
    <xf numFmtId="43" fontId="62" fillId="33" borderId="42" xfId="45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/>
    </xf>
    <xf numFmtId="1" fontId="68" fillId="33" borderId="12" xfId="0" applyNumberFormat="1" applyFont="1" applyFill="1" applyBorder="1" applyAlignment="1">
      <alignment horizontal="right" vertical="center"/>
    </xf>
    <xf numFmtId="0" fontId="68" fillId="33" borderId="12" xfId="0" applyFont="1" applyFill="1" applyBorder="1" applyAlignment="1">
      <alignment/>
    </xf>
    <xf numFmtId="2" fontId="68" fillId="33" borderId="12" xfId="0" applyNumberFormat="1" applyFont="1" applyFill="1" applyBorder="1" applyAlignment="1">
      <alignment/>
    </xf>
    <xf numFmtId="2" fontId="68" fillId="33" borderId="12" xfId="45" applyNumberFormat="1" applyFont="1" applyFill="1" applyBorder="1" applyAlignment="1">
      <alignment vertical="center"/>
    </xf>
    <xf numFmtId="2" fontId="68" fillId="33" borderId="11" xfId="0" applyNumberFormat="1" applyFont="1" applyFill="1" applyBorder="1" applyAlignment="1">
      <alignment/>
    </xf>
    <xf numFmtId="2" fontId="68" fillId="33" borderId="11" xfId="45" applyNumberFormat="1" applyFont="1" applyFill="1" applyBorder="1" applyAlignment="1">
      <alignment vertical="center"/>
    </xf>
    <xf numFmtId="0" fontId="63" fillId="0" borderId="0" xfId="0" applyFont="1" applyAlignment="1">
      <alignment horizontal="left"/>
    </xf>
    <xf numFmtId="0" fontId="62" fillId="0" borderId="10" xfId="0" applyFont="1" applyBorder="1" applyAlignment="1">
      <alignment horizontal="center"/>
    </xf>
    <xf numFmtId="178" fontId="62" fillId="0" borderId="42" xfId="0" applyNumberFormat="1" applyFont="1" applyBorder="1" applyAlignment="1">
      <alignment/>
    </xf>
    <xf numFmtId="0" fontId="62" fillId="0" borderId="48" xfId="0" applyFont="1" applyBorder="1" applyAlignment="1">
      <alignment horizontal="center"/>
    </xf>
    <xf numFmtId="0" fontId="62" fillId="0" borderId="48" xfId="0" applyFont="1" applyBorder="1" applyAlignment="1">
      <alignment/>
    </xf>
    <xf numFmtId="0" fontId="3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42" applyFont="1" applyAlignment="1">
      <alignment/>
    </xf>
    <xf numFmtId="178" fontId="0" fillId="0" borderId="0" xfId="0" applyNumberFormat="1" applyAlignment="1">
      <alignment/>
    </xf>
    <xf numFmtId="187" fontId="0" fillId="0" borderId="0" xfId="42" applyNumberFormat="1" applyFont="1" applyAlignment="1">
      <alignment/>
    </xf>
    <xf numFmtId="178" fontId="0" fillId="0" borderId="14" xfId="0" applyNumberFormat="1" applyBorder="1" applyAlignment="1">
      <alignment/>
    </xf>
    <xf numFmtId="0" fontId="3" fillId="0" borderId="14" xfId="0" applyFont="1" applyBorder="1" applyAlignment="1">
      <alignment/>
    </xf>
    <xf numFmtId="187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3" fontId="0" fillId="0" borderId="14" xfId="0" applyNumberFormat="1" applyBorder="1" applyAlignment="1">
      <alignment/>
    </xf>
    <xf numFmtId="187" fontId="0" fillId="0" borderId="0" xfId="0" applyNumberFormat="1" applyAlignment="1">
      <alignment/>
    </xf>
    <xf numFmtId="186" fontId="0" fillId="0" borderId="14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9" fontId="0" fillId="0" borderId="0" xfId="0" applyNumberForma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4" fontId="0" fillId="0" borderId="0" xfId="42" applyNumberFormat="1" applyFont="1" applyAlignment="1">
      <alignment horizontal="center"/>
    </xf>
    <xf numFmtId="4" fontId="0" fillId="0" borderId="0" xfId="0" applyNumberFormat="1" applyAlignment="1">
      <alignment/>
    </xf>
    <xf numFmtId="0" fontId="0" fillId="0" borderId="46" xfId="0" applyBorder="1" applyAlignment="1">
      <alignment/>
    </xf>
    <xf numFmtId="0" fontId="0" fillId="0" borderId="0" xfId="0" applyAlignment="1">
      <alignment horizontal="right"/>
    </xf>
    <xf numFmtId="0" fontId="59" fillId="0" borderId="49" xfId="0" applyFont="1" applyBorder="1" applyAlignment="1">
      <alignment horizontal="center"/>
    </xf>
    <xf numFmtId="0" fontId="59" fillId="0" borderId="0" xfId="0" applyFont="1" applyAlignment="1">
      <alignment horizontal="center"/>
    </xf>
    <xf numFmtId="4" fontId="0" fillId="0" borderId="49" xfId="0" applyNumberFormat="1" applyBorder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14" fillId="0" borderId="50" xfId="0" applyFont="1" applyBorder="1" applyAlignment="1">
      <alignment horizontal="left"/>
    </xf>
    <xf numFmtId="176" fontId="14" fillId="0" borderId="50" xfId="42" applyNumberFormat="1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8" fillId="0" borderId="51" xfId="0" applyFont="1" applyBorder="1" applyAlignment="1">
      <alignment horizontal="right"/>
    </xf>
    <xf numFmtId="0" fontId="8" fillId="0" borderId="51" xfId="0" applyFont="1" applyBorder="1" applyAlignment="1">
      <alignment horizontal="left"/>
    </xf>
    <xf numFmtId="185" fontId="8" fillId="34" borderId="51" xfId="0" applyNumberFormat="1" applyFont="1" applyFill="1" applyBorder="1" applyAlignment="1">
      <alignment horizontal="left"/>
    </xf>
    <xf numFmtId="0" fontId="8" fillId="34" borderId="52" xfId="0" applyFont="1" applyFill="1" applyBorder="1" applyAlignment="1">
      <alignment horizontal="center"/>
    </xf>
    <xf numFmtId="0" fontId="8" fillId="34" borderId="53" xfId="0" applyFont="1" applyFill="1" applyBorder="1" applyAlignment="1">
      <alignment/>
    </xf>
    <xf numFmtId="0" fontId="15" fillId="34" borderId="12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left"/>
    </xf>
    <xf numFmtId="0" fontId="8" fillId="34" borderId="50" xfId="0" applyFont="1" applyFill="1" applyBorder="1" applyAlignment="1">
      <alignment horizontal="left"/>
    </xf>
    <xf numFmtId="0" fontId="8" fillId="34" borderId="17" xfId="0" applyFont="1" applyFill="1" applyBorder="1" applyAlignment="1">
      <alignment horizontal="left"/>
    </xf>
    <xf numFmtId="0" fontId="8" fillId="34" borderId="17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8" fillId="34" borderId="12" xfId="0" applyFont="1" applyFill="1" applyBorder="1" applyAlignment="1">
      <alignment horizontal="center"/>
    </xf>
    <xf numFmtId="0" fontId="8" fillId="34" borderId="54" xfId="0" applyFont="1" applyFill="1" applyBorder="1" applyAlignment="1">
      <alignment horizontal="center"/>
    </xf>
    <xf numFmtId="0" fontId="8" fillId="34" borderId="54" xfId="0" applyFont="1" applyFill="1" applyBorder="1" applyAlignment="1">
      <alignment/>
    </xf>
    <xf numFmtId="0" fontId="16" fillId="0" borderId="24" xfId="0" applyFont="1" applyBorder="1" applyAlignment="1">
      <alignment/>
    </xf>
    <xf numFmtId="0" fontId="8" fillId="0" borderId="55" xfId="0" applyFont="1" applyBorder="1" applyAlignment="1">
      <alignment/>
    </xf>
    <xf numFmtId="0" fontId="8" fillId="0" borderId="0" xfId="0" applyFont="1" applyAlignment="1">
      <alignment vertical="center"/>
    </xf>
    <xf numFmtId="176" fontId="8" fillId="0" borderId="0" xfId="42" applyNumberFormat="1" applyFont="1" applyBorder="1" applyAlignment="1">
      <alignment/>
    </xf>
    <xf numFmtId="176" fontId="8" fillId="0" borderId="0" xfId="42" applyNumberFormat="1" applyFont="1" applyBorder="1" applyAlignment="1">
      <alignment horizontal="left"/>
    </xf>
    <xf numFmtId="176" fontId="8" fillId="0" borderId="0" xfId="42" applyNumberFormat="1" applyFont="1" applyAlignment="1">
      <alignment/>
    </xf>
    <xf numFmtId="175" fontId="61" fillId="0" borderId="16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right"/>
    </xf>
    <xf numFmtId="0" fontId="62" fillId="0" borderId="12" xfId="0" applyFont="1" applyFill="1" applyBorder="1" applyAlignment="1">
      <alignment vertical="center"/>
    </xf>
    <xf numFmtId="43" fontId="62" fillId="0" borderId="25" xfId="42" applyFont="1" applyFill="1" applyBorder="1" applyAlignment="1">
      <alignment horizontal="right" vertical="center"/>
    </xf>
    <xf numFmtId="2" fontId="62" fillId="0" borderId="13" xfId="0" applyNumberFormat="1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43" fontId="2" fillId="0" borderId="26" xfId="42" applyFont="1" applyFill="1" applyBorder="1" applyAlignment="1">
      <alignment horizontal="right" vertical="center"/>
    </xf>
    <xf numFmtId="0" fontId="70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0" fontId="2" fillId="33" borderId="23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/>
    </xf>
    <xf numFmtId="2" fontId="2" fillId="33" borderId="24" xfId="0" applyNumberFormat="1" applyFont="1" applyFill="1" applyBorder="1" applyAlignment="1">
      <alignment horizontal="right" vertical="center"/>
    </xf>
    <xf numFmtId="43" fontId="2" fillId="33" borderId="25" xfId="42" applyFont="1" applyFill="1" applyBorder="1" applyAlignment="1">
      <alignment horizontal="right" vertical="center"/>
    </xf>
    <xf numFmtId="2" fontId="2" fillId="33" borderId="12" xfId="0" applyNumberFormat="1" applyFont="1" applyFill="1" applyBorder="1" applyAlignment="1">
      <alignment horizontal="right" vertical="center"/>
    </xf>
    <xf numFmtId="43" fontId="2" fillId="33" borderId="12" xfId="45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horizontal="right"/>
    </xf>
    <xf numFmtId="0" fontId="68" fillId="33" borderId="12" xfId="0" applyFont="1" applyFill="1" applyBorder="1" applyAlignment="1">
      <alignment horizontal="center"/>
    </xf>
    <xf numFmtId="2" fontId="68" fillId="33" borderId="12" xfId="0" applyNumberFormat="1" applyFont="1" applyFill="1" applyBorder="1" applyAlignment="1">
      <alignment horizontal="right" vertical="center"/>
    </xf>
    <xf numFmtId="2" fontId="68" fillId="33" borderId="12" xfId="45" applyNumberFormat="1" applyFont="1" applyFill="1" applyBorder="1" applyAlignment="1">
      <alignment horizontal="right" vertical="center"/>
    </xf>
    <xf numFmtId="0" fontId="68" fillId="33" borderId="26" xfId="0" applyFont="1" applyFill="1" applyBorder="1" applyAlignment="1">
      <alignment/>
    </xf>
    <xf numFmtId="2" fontId="68" fillId="33" borderId="26" xfId="0" applyNumberFormat="1" applyFont="1" applyFill="1" applyBorder="1" applyAlignment="1">
      <alignment/>
    </xf>
    <xf numFmtId="0" fontId="68" fillId="33" borderId="12" xfId="0" applyFont="1" applyFill="1" applyBorder="1" applyAlignment="1">
      <alignment/>
    </xf>
    <xf numFmtId="2" fontId="68" fillId="33" borderId="12" xfId="0" applyNumberFormat="1" applyFont="1" applyFill="1" applyBorder="1" applyAlignment="1">
      <alignment/>
    </xf>
    <xf numFmtId="0" fontId="62" fillId="33" borderId="12" xfId="0" applyFont="1" applyFill="1" applyBorder="1" applyAlignment="1">
      <alignment horizontal="center" vertical="center"/>
    </xf>
    <xf numFmtId="175" fontId="2" fillId="0" borderId="26" xfId="44" applyFont="1" applyBorder="1" applyAlignment="1">
      <alignment horizontal="right" vertical="center"/>
    </xf>
    <xf numFmtId="0" fontId="61" fillId="0" borderId="21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56" xfId="0" applyBorder="1" applyAlignment="1">
      <alignment/>
    </xf>
    <xf numFmtId="2" fontId="2" fillId="33" borderId="23" xfId="0" applyNumberFormat="1" applyFont="1" applyFill="1" applyBorder="1" applyAlignment="1">
      <alignment horizontal="right" vertical="center"/>
    </xf>
    <xf numFmtId="0" fontId="0" fillId="0" borderId="52" xfId="0" applyBorder="1" applyAlignment="1">
      <alignment/>
    </xf>
    <xf numFmtId="4" fontId="0" fillId="0" borderId="5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54" xfId="0" applyBorder="1" applyAlignment="1">
      <alignment/>
    </xf>
    <xf numFmtId="3" fontId="5" fillId="33" borderId="12" xfId="0" applyNumberFormat="1" applyFont="1" applyFill="1" applyBorder="1" applyAlignment="1">
      <alignment horizontal="left"/>
    </xf>
    <xf numFmtId="4" fontId="5" fillId="33" borderId="11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center"/>
    </xf>
    <xf numFmtId="175" fontId="5" fillId="33" borderId="11" xfId="44" applyFont="1" applyFill="1" applyBorder="1" applyAlignment="1">
      <alignment horizontal="center" vertical="center"/>
    </xf>
    <xf numFmtId="43" fontId="5" fillId="33" borderId="11" xfId="45" applyFont="1" applyFill="1" applyBorder="1" applyAlignment="1">
      <alignment horizontal="center" vertical="center"/>
    </xf>
    <xf numFmtId="43" fontId="5" fillId="33" borderId="12" xfId="45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175" fontId="2" fillId="33" borderId="11" xfId="44" applyFont="1" applyFill="1" applyBorder="1" applyAlignment="1">
      <alignment horizontal="center" vertical="center"/>
    </xf>
    <xf numFmtId="43" fontId="2" fillId="33" borderId="11" xfId="45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left"/>
    </xf>
    <xf numFmtId="0" fontId="2" fillId="0" borderId="57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1" fillId="0" borderId="13" xfId="0" applyFont="1" applyFill="1" applyBorder="1" applyAlignment="1">
      <alignment horizontal="right"/>
    </xf>
    <xf numFmtId="178" fontId="0" fillId="0" borderId="52" xfId="0" applyNumberFormat="1" applyBorder="1" applyAlignment="1">
      <alignment/>
    </xf>
    <xf numFmtId="178" fontId="0" fillId="0" borderId="12" xfId="0" applyNumberFormat="1" applyBorder="1" applyAlignment="1">
      <alignment/>
    </xf>
    <xf numFmtId="1" fontId="12" fillId="0" borderId="23" xfId="0" applyNumberFormat="1" applyFont="1" applyFill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/>
    </xf>
    <xf numFmtId="3" fontId="2" fillId="34" borderId="13" xfId="0" applyNumberFormat="1" applyFont="1" applyFill="1" applyBorder="1" applyAlignment="1">
      <alignment/>
    </xf>
    <xf numFmtId="4" fontId="5" fillId="34" borderId="48" xfId="0" applyNumberFormat="1" applyFont="1" applyFill="1" applyBorder="1" applyAlignment="1">
      <alignment/>
    </xf>
    <xf numFmtId="0" fontId="62" fillId="0" borderId="58" xfId="0" applyFont="1" applyBorder="1" applyAlignment="1">
      <alignment/>
    </xf>
    <xf numFmtId="183" fontId="2" fillId="0" borderId="24" xfId="65" applyNumberFormat="1" applyFont="1" applyFill="1" applyBorder="1" applyAlignment="1">
      <alignment horizontal="center" vertical="center"/>
    </xf>
    <xf numFmtId="183" fontId="2" fillId="0" borderId="10" xfId="65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34" borderId="0" xfId="0" applyFont="1" applyFill="1" applyAlignment="1">
      <alignment horizontal="center" vertical="top"/>
    </xf>
    <xf numFmtId="0" fontId="8" fillId="0" borderId="0" xfId="0" applyFont="1" applyAlignment="1">
      <alignment horizontal="left"/>
    </xf>
    <xf numFmtId="0" fontId="17" fillId="34" borderId="0" xfId="0" applyFont="1" applyFill="1" applyAlignment="1">
      <alignment horizontal="center"/>
    </xf>
    <xf numFmtId="0" fontId="14" fillId="0" borderId="50" xfId="0" applyFont="1" applyBorder="1" applyAlignment="1">
      <alignment horizontal="left"/>
    </xf>
    <xf numFmtId="0" fontId="8" fillId="34" borderId="50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8" fillId="34" borderId="59" xfId="0" applyFont="1" applyFill="1" applyBorder="1" applyAlignment="1">
      <alignment horizontal="center"/>
    </xf>
    <xf numFmtId="0" fontId="8" fillId="34" borderId="60" xfId="0" applyFont="1" applyFill="1" applyBorder="1" applyAlignment="1">
      <alignment horizontal="center"/>
    </xf>
    <xf numFmtId="0" fontId="8" fillId="34" borderId="61" xfId="0" applyFont="1" applyFill="1" applyBorder="1" applyAlignment="1">
      <alignment horizontal="center"/>
    </xf>
    <xf numFmtId="43" fontId="8" fillId="34" borderId="59" xfId="42" applyFont="1" applyFill="1" applyBorder="1" applyAlignment="1">
      <alignment horizontal="center"/>
    </xf>
    <xf numFmtId="43" fontId="8" fillId="34" borderId="60" xfId="42" applyFont="1" applyFill="1" applyBorder="1" applyAlignment="1">
      <alignment horizontal="center"/>
    </xf>
    <xf numFmtId="43" fontId="8" fillId="34" borderId="61" xfId="42" applyFont="1" applyFill="1" applyBorder="1" applyAlignment="1">
      <alignment horizontal="center"/>
    </xf>
    <xf numFmtId="0" fontId="14" fillId="34" borderId="24" xfId="0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/>
    </xf>
    <xf numFmtId="0" fontId="8" fillId="34" borderId="63" xfId="0" applyFont="1" applyFill="1" applyBorder="1" applyAlignment="1">
      <alignment horizontal="right"/>
    </xf>
    <xf numFmtId="0" fontId="8" fillId="34" borderId="64" xfId="0" applyFont="1" applyFill="1" applyBorder="1" applyAlignment="1">
      <alignment horizontal="right"/>
    </xf>
    <xf numFmtId="0" fontId="8" fillId="34" borderId="65" xfId="0" applyFont="1" applyFill="1" applyBorder="1" applyAlignment="1">
      <alignment horizontal="right"/>
    </xf>
    <xf numFmtId="43" fontId="8" fillId="34" borderId="66" xfId="42" applyFont="1" applyFill="1" applyBorder="1" applyAlignment="1">
      <alignment horizontal="center"/>
    </xf>
    <xf numFmtId="43" fontId="8" fillId="34" borderId="67" xfId="42" applyFont="1" applyFill="1" applyBorder="1" applyAlignment="1">
      <alignment horizontal="center"/>
    </xf>
    <xf numFmtId="43" fontId="8" fillId="34" borderId="68" xfId="42" applyFont="1" applyFill="1" applyBorder="1" applyAlignment="1">
      <alignment horizontal="center"/>
    </xf>
    <xf numFmtId="0" fontId="8" fillId="34" borderId="69" xfId="0" applyFont="1" applyFill="1" applyBorder="1" applyAlignment="1">
      <alignment horizontal="center"/>
    </xf>
    <xf numFmtId="0" fontId="8" fillId="34" borderId="7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34" borderId="16" xfId="0" applyFont="1" applyFill="1" applyBorder="1" applyAlignment="1">
      <alignment horizontal="left"/>
    </xf>
    <xf numFmtId="0" fontId="8" fillId="34" borderId="17" xfId="0" applyFont="1" applyFill="1" applyBorder="1" applyAlignment="1">
      <alignment horizontal="left"/>
    </xf>
    <xf numFmtId="43" fontId="8" fillId="34" borderId="18" xfId="42" applyFont="1" applyFill="1" applyBorder="1" applyAlignment="1">
      <alignment horizontal="center"/>
    </xf>
    <xf numFmtId="43" fontId="8" fillId="34" borderId="71" xfId="42" applyFont="1" applyFill="1" applyBorder="1" applyAlignment="1">
      <alignment horizontal="center"/>
    </xf>
    <xf numFmtId="43" fontId="8" fillId="34" borderId="19" xfId="42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50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43" fontId="8" fillId="34" borderId="16" xfId="42" applyFont="1" applyFill="1" applyBorder="1" applyAlignment="1">
      <alignment horizontal="center"/>
    </xf>
    <xf numFmtId="43" fontId="8" fillId="34" borderId="50" xfId="42" applyFont="1" applyFill="1" applyBorder="1" applyAlignment="1">
      <alignment horizontal="center"/>
    </xf>
    <xf numFmtId="43" fontId="8" fillId="34" borderId="17" xfId="42" applyFont="1" applyFill="1" applyBorder="1" applyAlignment="1">
      <alignment horizontal="center"/>
    </xf>
    <xf numFmtId="0" fontId="2" fillId="34" borderId="72" xfId="0" applyFont="1" applyFill="1" applyBorder="1" applyAlignment="1">
      <alignment horizontal="left"/>
    </xf>
    <xf numFmtId="0" fontId="2" fillId="34" borderId="73" xfId="0" applyFont="1" applyFill="1" applyBorder="1" applyAlignment="1">
      <alignment horizontal="left"/>
    </xf>
    <xf numFmtId="43" fontId="8" fillId="34" borderId="72" xfId="42" applyFont="1" applyFill="1" applyBorder="1" applyAlignment="1">
      <alignment horizontal="center"/>
    </xf>
    <xf numFmtId="43" fontId="8" fillId="34" borderId="73" xfId="42" applyFont="1" applyFill="1" applyBorder="1" applyAlignment="1">
      <alignment horizontal="center"/>
    </xf>
    <xf numFmtId="43" fontId="8" fillId="34" borderId="53" xfId="42" applyFont="1" applyFill="1" applyBorder="1" applyAlignment="1">
      <alignment horizontal="center"/>
    </xf>
    <xf numFmtId="0" fontId="14" fillId="0" borderId="60" xfId="0" applyFont="1" applyBorder="1" applyAlignment="1">
      <alignment horizontal="left"/>
    </xf>
    <xf numFmtId="0" fontId="14" fillId="0" borderId="4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176" fontId="14" fillId="0" borderId="63" xfId="42" applyNumberFormat="1" applyFont="1" applyBorder="1" applyAlignment="1">
      <alignment horizontal="center" vertical="center" wrapText="1"/>
    </xf>
    <xf numFmtId="176" fontId="14" fillId="0" borderId="64" xfId="42" applyNumberFormat="1" applyFont="1" applyBorder="1" applyAlignment="1">
      <alignment horizontal="center" vertical="center" wrapText="1"/>
    </xf>
    <xf numFmtId="176" fontId="14" fillId="0" borderId="65" xfId="42" applyNumberFormat="1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/>
    </xf>
    <xf numFmtId="176" fontId="14" fillId="0" borderId="69" xfId="42" applyNumberFormat="1" applyFont="1" applyBorder="1" applyAlignment="1">
      <alignment horizontal="center" vertical="center" wrapText="1"/>
    </xf>
    <xf numFmtId="176" fontId="14" fillId="0" borderId="70" xfId="42" applyNumberFormat="1" applyFont="1" applyBorder="1" applyAlignment="1">
      <alignment horizontal="center" vertical="center" wrapText="1"/>
    </xf>
    <xf numFmtId="176" fontId="14" fillId="0" borderId="55" xfId="42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71" xfId="0" applyFont="1" applyBorder="1" applyAlignment="1">
      <alignment horizontal="left"/>
    </xf>
    <xf numFmtId="0" fontId="8" fillId="34" borderId="71" xfId="0" applyFont="1" applyFill="1" applyBorder="1" applyAlignment="1">
      <alignment horizontal="left"/>
    </xf>
    <xf numFmtId="0" fontId="8" fillId="0" borderId="50" xfId="0" applyFont="1" applyBorder="1" applyAlignment="1">
      <alignment horizontal="left"/>
    </xf>
    <xf numFmtId="185" fontId="8" fillId="0" borderId="5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3" fillId="0" borderId="0" xfId="0" applyFont="1" applyAlignment="1">
      <alignment horizontal="right"/>
    </xf>
    <xf numFmtId="0" fontId="73" fillId="0" borderId="0" xfId="0" applyFont="1" applyAlignment="1">
      <alignment horizontal="center"/>
    </xf>
    <xf numFmtId="0" fontId="0" fillId="0" borderId="64" xfId="0" applyBorder="1" applyAlignment="1">
      <alignment horizontal="right"/>
    </xf>
    <xf numFmtId="0" fontId="0" fillId="0" borderId="65" xfId="0" applyBorder="1" applyAlignment="1">
      <alignment horizontal="right"/>
    </xf>
    <xf numFmtId="0" fontId="0" fillId="0" borderId="0" xfId="0" applyAlignment="1">
      <alignment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63" fillId="0" borderId="14" xfId="0" applyFont="1" applyBorder="1" applyAlignment="1">
      <alignment horizontal="left"/>
    </xf>
    <xf numFmtId="3" fontId="0" fillId="0" borderId="76" xfId="0" applyNumberFormat="1" applyBorder="1" applyAlignment="1">
      <alignment horizontal="center"/>
    </xf>
    <xf numFmtId="0" fontId="0" fillId="0" borderId="76" xfId="0" applyBorder="1" applyAlignment="1">
      <alignment horizontal="center"/>
    </xf>
    <xf numFmtId="43" fontId="3" fillId="0" borderId="76" xfId="0" applyNumberFormat="1" applyFont="1" applyBorder="1" applyAlignment="1">
      <alignment horizontal="center"/>
    </xf>
    <xf numFmtId="187" fontId="0" fillId="0" borderId="14" xfId="0" applyNumberFormat="1" applyBorder="1" applyAlignment="1">
      <alignment horizontal="center"/>
    </xf>
    <xf numFmtId="4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63" fillId="0" borderId="28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73" fillId="0" borderId="80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7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6" fillId="0" borderId="24" xfId="0" applyFont="1" applyFill="1" applyBorder="1" applyAlignment="1">
      <alignment horizontal="center" vertical="center"/>
    </xf>
    <xf numFmtId="0" fontId="63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66" fillId="0" borderId="11" xfId="0" applyFont="1" applyFill="1" applyBorder="1" applyAlignment="1">
      <alignment horizontal="center" vertical="center"/>
    </xf>
    <xf numFmtId="0" fontId="66" fillId="0" borderId="34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/>
    </xf>
    <xf numFmtId="0" fontId="66" fillId="0" borderId="88" xfId="0" applyFont="1" applyFill="1" applyBorder="1" applyAlignment="1">
      <alignment horizontal="center" vertical="center"/>
    </xf>
    <xf numFmtId="0" fontId="66" fillId="0" borderId="84" xfId="0" applyFont="1" applyFill="1" applyBorder="1" applyAlignment="1">
      <alignment horizontal="center" vertical="center"/>
    </xf>
    <xf numFmtId="0" fontId="66" fillId="0" borderId="75" xfId="0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66" fillId="0" borderId="2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เครื่องหมายจุลภา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1</xdr:row>
      <xdr:rowOff>66675</xdr:rowOff>
    </xdr:from>
    <xdr:to>
      <xdr:col>5</xdr:col>
      <xdr:colOff>952500</xdr:colOff>
      <xdr:row>3</xdr:row>
      <xdr:rowOff>238125</xdr:rowOff>
    </xdr:to>
    <xdr:pic>
      <xdr:nvPicPr>
        <xdr:cNvPr id="1" name="Picture 39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438150"/>
          <a:ext cx="447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0</xdr:row>
      <xdr:rowOff>133350</xdr:rowOff>
    </xdr:from>
    <xdr:to>
      <xdr:col>10</xdr:col>
      <xdr:colOff>390525</xdr:colOff>
      <xdr:row>3</xdr:row>
      <xdr:rowOff>257175</xdr:rowOff>
    </xdr:to>
    <xdr:pic>
      <xdr:nvPicPr>
        <xdr:cNvPr id="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133350"/>
          <a:ext cx="6381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323850</xdr:colOff>
      <xdr:row>24</xdr:row>
      <xdr:rowOff>133350</xdr:rowOff>
    </xdr:from>
    <xdr:to>
      <xdr:col>10</xdr:col>
      <xdr:colOff>390525</xdr:colOff>
      <xdr:row>27</xdr:row>
      <xdr:rowOff>257175</xdr:rowOff>
    </xdr:to>
    <xdr:pic>
      <xdr:nvPicPr>
        <xdr:cNvPr id="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7496175"/>
          <a:ext cx="6381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323850</xdr:colOff>
      <xdr:row>49</xdr:row>
      <xdr:rowOff>133350</xdr:rowOff>
    </xdr:from>
    <xdr:to>
      <xdr:col>10</xdr:col>
      <xdr:colOff>390525</xdr:colOff>
      <xdr:row>52</xdr:row>
      <xdr:rowOff>257175</xdr:rowOff>
    </xdr:to>
    <xdr:pic>
      <xdr:nvPicPr>
        <xdr:cNvPr id="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15163800"/>
          <a:ext cx="6381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0</xdr:row>
      <xdr:rowOff>133350</xdr:rowOff>
    </xdr:from>
    <xdr:to>
      <xdr:col>10</xdr:col>
      <xdr:colOff>390525</xdr:colOff>
      <xdr:row>3</xdr:row>
      <xdr:rowOff>228600</xdr:rowOff>
    </xdr:to>
    <xdr:pic>
      <xdr:nvPicPr>
        <xdr:cNvPr id="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133350"/>
          <a:ext cx="638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323850</xdr:colOff>
      <xdr:row>24</xdr:row>
      <xdr:rowOff>133350</xdr:rowOff>
    </xdr:from>
    <xdr:to>
      <xdr:col>10</xdr:col>
      <xdr:colOff>390525</xdr:colOff>
      <xdr:row>27</xdr:row>
      <xdr:rowOff>228600</xdr:rowOff>
    </xdr:to>
    <xdr:pic>
      <xdr:nvPicPr>
        <xdr:cNvPr id="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6838950"/>
          <a:ext cx="638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323850</xdr:colOff>
      <xdr:row>48</xdr:row>
      <xdr:rowOff>133350</xdr:rowOff>
    </xdr:from>
    <xdr:to>
      <xdr:col>10</xdr:col>
      <xdr:colOff>390525</xdr:colOff>
      <xdr:row>51</xdr:row>
      <xdr:rowOff>228600</xdr:rowOff>
    </xdr:to>
    <xdr:pic>
      <xdr:nvPicPr>
        <xdr:cNvPr id="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13544550"/>
          <a:ext cx="638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323850</xdr:colOff>
      <xdr:row>72</xdr:row>
      <xdr:rowOff>133350</xdr:rowOff>
    </xdr:from>
    <xdr:to>
      <xdr:col>10</xdr:col>
      <xdr:colOff>390525</xdr:colOff>
      <xdr:row>75</xdr:row>
      <xdr:rowOff>228600</xdr:rowOff>
    </xdr:to>
    <xdr:pic>
      <xdr:nvPicPr>
        <xdr:cNvPr id="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20250150"/>
          <a:ext cx="638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323850</xdr:colOff>
      <xdr:row>96</xdr:row>
      <xdr:rowOff>133350</xdr:rowOff>
    </xdr:from>
    <xdr:to>
      <xdr:col>10</xdr:col>
      <xdr:colOff>390525</xdr:colOff>
      <xdr:row>99</xdr:row>
      <xdr:rowOff>228600</xdr:rowOff>
    </xdr:to>
    <xdr:pic>
      <xdr:nvPicPr>
        <xdr:cNvPr id="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26984325"/>
          <a:ext cx="638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323850</xdr:colOff>
      <xdr:row>120</xdr:row>
      <xdr:rowOff>133350</xdr:rowOff>
    </xdr:from>
    <xdr:to>
      <xdr:col>10</xdr:col>
      <xdr:colOff>390525</xdr:colOff>
      <xdr:row>123</xdr:row>
      <xdr:rowOff>228600</xdr:rowOff>
    </xdr:to>
    <xdr:pic>
      <xdr:nvPicPr>
        <xdr:cNvPr id="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33689925"/>
          <a:ext cx="638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323850</xdr:colOff>
      <xdr:row>144</xdr:row>
      <xdr:rowOff>133350</xdr:rowOff>
    </xdr:from>
    <xdr:to>
      <xdr:col>10</xdr:col>
      <xdr:colOff>390525</xdr:colOff>
      <xdr:row>147</xdr:row>
      <xdr:rowOff>228600</xdr:rowOff>
    </xdr:to>
    <xdr:pic>
      <xdr:nvPicPr>
        <xdr:cNvPr id="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40395525"/>
          <a:ext cx="638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323850</xdr:colOff>
      <xdr:row>168</xdr:row>
      <xdr:rowOff>133350</xdr:rowOff>
    </xdr:from>
    <xdr:to>
      <xdr:col>10</xdr:col>
      <xdr:colOff>390525</xdr:colOff>
      <xdr:row>171</xdr:row>
      <xdr:rowOff>228600</xdr:rowOff>
    </xdr:to>
    <xdr:pic>
      <xdr:nvPicPr>
        <xdr:cNvPr id="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47101125"/>
          <a:ext cx="638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0</xdr:row>
      <xdr:rowOff>133350</xdr:rowOff>
    </xdr:from>
    <xdr:to>
      <xdr:col>10</xdr:col>
      <xdr:colOff>390525</xdr:colOff>
      <xdr:row>3</xdr:row>
      <xdr:rowOff>228600</xdr:rowOff>
    </xdr:to>
    <xdr:pic>
      <xdr:nvPicPr>
        <xdr:cNvPr id="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133350"/>
          <a:ext cx="638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323850</xdr:colOff>
      <xdr:row>24</xdr:row>
      <xdr:rowOff>133350</xdr:rowOff>
    </xdr:from>
    <xdr:to>
      <xdr:col>10</xdr:col>
      <xdr:colOff>390525</xdr:colOff>
      <xdr:row>27</xdr:row>
      <xdr:rowOff>228600</xdr:rowOff>
    </xdr:to>
    <xdr:pic>
      <xdr:nvPicPr>
        <xdr:cNvPr id="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6838950"/>
          <a:ext cx="638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323850</xdr:colOff>
      <xdr:row>48</xdr:row>
      <xdr:rowOff>133350</xdr:rowOff>
    </xdr:from>
    <xdr:to>
      <xdr:col>10</xdr:col>
      <xdr:colOff>390525</xdr:colOff>
      <xdr:row>51</xdr:row>
      <xdr:rowOff>228600</xdr:rowOff>
    </xdr:to>
    <xdr:pic>
      <xdr:nvPicPr>
        <xdr:cNvPr id="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13573125"/>
          <a:ext cx="638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323850</xdr:colOff>
      <xdr:row>72</xdr:row>
      <xdr:rowOff>133350</xdr:rowOff>
    </xdr:from>
    <xdr:to>
      <xdr:col>10</xdr:col>
      <xdr:colOff>390525</xdr:colOff>
      <xdr:row>75</xdr:row>
      <xdr:rowOff>228600</xdr:rowOff>
    </xdr:to>
    <xdr:pic>
      <xdr:nvPicPr>
        <xdr:cNvPr id="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20278725"/>
          <a:ext cx="638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1</xdr:row>
      <xdr:rowOff>47625</xdr:rowOff>
    </xdr:from>
    <xdr:to>
      <xdr:col>5</xdr:col>
      <xdr:colOff>1066800</xdr:colOff>
      <xdr:row>3</xdr:row>
      <xdr:rowOff>238125</xdr:rowOff>
    </xdr:to>
    <xdr:pic>
      <xdr:nvPicPr>
        <xdr:cNvPr id="1" name="Picture 39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419100"/>
          <a:ext cx="476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323850</xdr:colOff>
      <xdr:row>0</xdr:row>
      <xdr:rowOff>133350</xdr:rowOff>
    </xdr:from>
    <xdr:to>
      <xdr:col>10</xdr:col>
      <xdr:colOff>390525</xdr:colOff>
      <xdr:row>3</xdr:row>
      <xdr:rowOff>228600</xdr:rowOff>
    </xdr:to>
    <xdr:pic>
      <xdr:nvPicPr>
        <xdr:cNvPr id="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133350"/>
          <a:ext cx="638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323850</xdr:colOff>
      <xdr:row>25</xdr:row>
      <xdr:rowOff>133350</xdr:rowOff>
    </xdr:from>
    <xdr:to>
      <xdr:col>10</xdr:col>
      <xdr:colOff>390525</xdr:colOff>
      <xdr:row>28</xdr:row>
      <xdr:rowOff>228600</xdr:rowOff>
    </xdr:to>
    <xdr:pic>
      <xdr:nvPicPr>
        <xdr:cNvPr id="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7800975"/>
          <a:ext cx="638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N16" sqref="N16"/>
    </sheetView>
  </sheetViews>
  <sheetFormatPr defaultColWidth="9.00390625" defaultRowHeight="24"/>
  <cols>
    <col min="1" max="1" width="6.875" style="336" customWidth="1"/>
    <col min="2" max="2" width="1.12109375" style="336" customWidth="1"/>
    <col min="3" max="3" width="4.50390625" style="336" customWidth="1"/>
    <col min="4" max="4" width="11.25390625" style="336" customWidth="1"/>
    <col min="5" max="5" width="16.75390625" style="336" customWidth="1"/>
    <col min="6" max="6" width="12.875" style="336" customWidth="1"/>
    <col min="7" max="7" width="2.875" style="336" customWidth="1"/>
    <col min="8" max="8" width="3.375" style="359" customWidth="1"/>
    <col min="9" max="9" width="7.375" style="359" customWidth="1"/>
    <col min="10" max="10" width="3.375" style="359" customWidth="1"/>
    <col min="11" max="11" width="14.75390625" style="336" customWidth="1"/>
    <col min="12" max="16384" width="9.00390625" style="336" customWidth="1"/>
  </cols>
  <sheetData>
    <row r="1" spans="1:11" ht="26.25">
      <c r="A1" s="481" t="s">
        <v>209</v>
      </c>
      <c r="B1" s="481"/>
      <c r="C1" s="481"/>
      <c r="D1" s="481"/>
      <c r="E1" s="481"/>
      <c r="F1" s="481"/>
      <c r="G1" s="481"/>
      <c r="H1" s="481"/>
      <c r="I1" s="481"/>
      <c r="J1" s="481"/>
      <c r="K1" s="335" t="s">
        <v>210</v>
      </c>
    </row>
    <row r="2" spans="1:11" ht="24">
      <c r="A2" s="482" t="s">
        <v>211</v>
      </c>
      <c r="B2" s="482"/>
      <c r="C2" s="482"/>
      <c r="D2" s="483" t="s">
        <v>239</v>
      </c>
      <c r="E2" s="483"/>
      <c r="F2" s="483"/>
      <c r="G2" s="483"/>
      <c r="H2" s="483"/>
      <c r="I2" s="483"/>
      <c r="J2" s="483"/>
      <c r="K2" s="483"/>
    </row>
    <row r="3" spans="1:11" ht="24">
      <c r="A3" s="337"/>
      <c r="B3" s="337"/>
      <c r="C3" s="337"/>
      <c r="D3" s="339" t="s">
        <v>220</v>
      </c>
      <c r="E3" s="347"/>
      <c r="F3" s="347"/>
      <c r="G3" s="347"/>
      <c r="H3" s="347"/>
      <c r="I3" s="347"/>
      <c r="J3" s="347"/>
      <c r="K3" s="338"/>
    </row>
    <row r="4" spans="1:11" ht="24">
      <c r="A4" s="428" t="s">
        <v>212</v>
      </c>
      <c r="B4" s="428"/>
      <c r="C4" s="428"/>
      <c r="D4" s="428"/>
      <c r="E4" s="429" t="s">
        <v>219</v>
      </c>
      <c r="F4" s="429"/>
      <c r="G4" s="429"/>
      <c r="H4" s="429"/>
      <c r="I4" s="429"/>
      <c r="J4" s="429"/>
      <c r="K4" s="338"/>
    </row>
    <row r="5" spans="1:11" ht="24">
      <c r="A5" s="484" t="s">
        <v>213</v>
      </c>
      <c r="B5" s="484"/>
      <c r="C5" s="484"/>
      <c r="D5" s="484"/>
      <c r="E5" s="484"/>
      <c r="F5" s="340"/>
      <c r="G5" s="484" t="s">
        <v>238</v>
      </c>
      <c r="H5" s="484"/>
      <c r="I5" s="484"/>
      <c r="J5" s="484"/>
      <c r="K5" s="341" t="s">
        <v>214</v>
      </c>
    </row>
    <row r="6" spans="1:11" ht="24">
      <c r="A6" s="484" t="s">
        <v>215</v>
      </c>
      <c r="B6" s="484"/>
      <c r="C6" s="484"/>
      <c r="D6" s="484"/>
      <c r="E6" s="342">
        <v>243495</v>
      </c>
      <c r="F6" s="341"/>
      <c r="G6" s="484"/>
      <c r="H6" s="484"/>
      <c r="I6" s="484"/>
      <c r="J6" s="485"/>
      <c r="K6" s="485"/>
    </row>
    <row r="7" spans="1:11" ht="12" customHeight="1" thickBot="1">
      <c r="A7" s="466"/>
      <c r="B7" s="466"/>
      <c r="C7" s="466"/>
      <c r="D7" s="466"/>
      <c r="E7" s="466"/>
      <c r="F7" s="466"/>
      <c r="G7" s="466"/>
      <c r="H7" s="466"/>
      <c r="I7" s="466"/>
      <c r="J7" s="466"/>
      <c r="K7" s="466"/>
    </row>
    <row r="8" spans="1:11" ht="21.75" customHeight="1" thickTop="1">
      <c r="A8" s="467" t="s">
        <v>133</v>
      </c>
      <c r="B8" s="469" t="s">
        <v>0</v>
      </c>
      <c r="C8" s="470"/>
      <c r="D8" s="470"/>
      <c r="E8" s="470"/>
      <c r="F8" s="470"/>
      <c r="G8" s="470"/>
      <c r="H8" s="474" t="s">
        <v>134</v>
      </c>
      <c r="I8" s="475"/>
      <c r="J8" s="476"/>
      <c r="K8" s="477" t="s">
        <v>1</v>
      </c>
    </row>
    <row r="9" spans="1:11" ht="21.75" customHeight="1" thickBot="1">
      <c r="A9" s="468"/>
      <c r="B9" s="471"/>
      <c r="C9" s="472"/>
      <c r="D9" s="472"/>
      <c r="E9" s="472"/>
      <c r="F9" s="472"/>
      <c r="G9" s="473"/>
      <c r="H9" s="478"/>
      <c r="I9" s="479"/>
      <c r="J9" s="480"/>
      <c r="K9" s="468"/>
    </row>
    <row r="10" spans="1:11" ht="24.75" thickTop="1">
      <c r="A10" s="343">
        <v>1</v>
      </c>
      <c r="B10" s="461" t="s">
        <v>198</v>
      </c>
      <c r="C10" s="462"/>
      <c r="D10" s="462"/>
      <c r="E10" s="462"/>
      <c r="F10" s="462"/>
      <c r="G10" s="462"/>
      <c r="H10" s="463">
        <f>แบบสรุปค่าก่อสร้าง!E11</f>
        <v>36375.4956</v>
      </c>
      <c r="I10" s="464"/>
      <c r="J10" s="465"/>
      <c r="K10" s="344"/>
    </row>
    <row r="11" spans="1:11" ht="24">
      <c r="A11" s="345">
        <v>2</v>
      </c>
      <c r="B11" s="346" t="s">
        <v>45</v>
      </c>
      <c r="C11" s="347"/>
      <c r="D11" s="347"/>
      <c r="E11" s="347"/>
      <c r="F11" s="347"/>
      <c r="G11" s="348"/>
      <c r="H11" s="458">
        <f>แบบสรุปค่าก่อสร้าง!E12</f>
        <v>113308.56</v>
      </c>
      <c r="I11" s="459"/>
      <c r="J11" s="460"/>
      <c r="K11" s="349"/>
    </row>
    <row r="12" spans="1:11" ht="24">
      <c r="A12" s="345">
        <v>3</v>
      </c>
      <c r="B12" s="346" t="s">
        <v>47</v>
      </c>
      <c r="C12" s="347"/>
      <c r="D12" s="347"/>
      <c r="E12" s="347"/>
      <c r="F12" s="347"/>
      <c r="G12" s="348"/>
      <c r="H12" s="458">
        <f>แบบสรุปค่าก่อสร้าง!E13</f>
        <v>184413.23685440005</v>
      </c>
      <c r="I12" s="459"/>
      <c r="J12" s="460"/>
      <c r="K12" s="349"/>
    </row>
    <row r="13" spans="1:11" ht="24">
      <c r="A13" s="345">
        <v>4</v>
      </c>
      <c r="B13" s="346" t="s">
        <v>56</v>
      </c>
      <c r="C13" s="347"/>
      <c r="D13" s="347"/>
      <c r="E13" s="347"/>
      <c r="F13" s="347"/>
      <c r="G13" s="348"/>
      <c r="H13" s="458">
        <f>แบบสรุปค่าก่อสร้าง!E14</f>
        <v>157340.22984800002</v>
      </c>
      <c r="I13" s="459"/>
      <c r="J13" s="460"/>
      <c r="K13" s="349"/>
    </row>
    <row r="14" spans="1:11" ht="24">
      <c r="A14" s="345">
        <v>5</v>
      </c>
      <c r="B14" s="346" t="s">
        <v>63</v>
      </c>
      <c r="C14" s="347"/>
      <c r="D14" s="347"/>
      <c r="E14" s="347"/>
      <c r="F14" s="347"/>
      <c r="G14" s="348"/>
      <c r="H14" s="458">
        <f>แบบสรุปค่าก่อสร้าง!E15</f>
        <v>182465.75264000002</v>
      </c>
      <c r="I14" s="459"/>
      <c r="J14" s="460"/>
      <c r="K14" s="349"/>
    </row>
    <row r="15" spans="1:11" ht="24">
      <c r="A15" s="345">
        <v>6</v>
      </c>
      <c r="B15" s="346" t="s">
        <v>68</v>
      </c>
      <c r="C15" s="347"/>
      <c r="D15" s="347"/>
      <c r="E15" s="347"/>
      <c r="F15" s="347"/>
      <c r="G15" s="348"/>
      <c r="H15" s="458">
        <f>แบบสรุปค่าก่อสร้าง!E16</f>
        <v>270446.32328</v>
      </c>
      <c r="I15" s="459"/>
      <c r="J15" s="460"/>
      <c r="K15" s="349"/>
    </row>
    <row r="16" spans="1:11" ht="24">
      <c r="A16" s="345">
        <v>7</v>
      </c>
      <c r="B16" s="346" t="s">
        <v>199</v>
      </c>
      <c r="C16" s="347"/>
      <c r="D16" s="347"/>
      <c r="E16" s="347"/>
      <c r="F16" s="347"/>
      <c r="G16" s="347"/>
      <c r="H16" s="458">
        <f>แบบสรุปค่าก่อสร้าง!E17</f>
        <v>858359.3841200001</v>
      </c>
      <c r="I16" s="459"/>
      <c r="J16" s="460"/>
      <c r="K16" s="349"/>
    </row>
    <row r="17" spans="1:11" ht="24">
      <c r="A17" s="345">
        <v>8</v>
      </c>
      <c r="B17" s="450" t="s">
        <v>216</v>
      </c>
      <c r="C17" s="429"/>
      <c r="D17" s="429"/>
      <c r="E17" s="429"/>
      <c r="F17" s="429"/>
      <c r="G17" s="429"/>
      <c r="H17" s="458">
        <f>'สรุปครุภัณฑ์ ปร.5(ข)'!E21</f>
        <v>689100.9506</v>
      </c>
      <c r="I17" s="459"/>
      <c r="J17" s="460"/>
      <c r="K17" s="349"/>
    </row>
    <row r="18" spans="1:11" ht="24">
      <c r="A18" s="345"/>
      <c r="B18" s="450"/>
      <c r="C18" s="429"/>
      <c r="D18" s="429"/>
      <c r="E18" s="429"/>
      <c r="F18" s="429"/>
      <c r="G18" s="429"/>
      <c r="H18" s="458"/>
      <c r="I18" s="459"/>
      <c r="J18" s="460"/>
      <c r="K18" s="349"/>
    </row>
    <row r="19" spans="1:11" ht="24">
      <c r="A19" s="345"/>
      <c r="B19" s="450"/>
      <c r="C19" s="429"/>
      <c r="D19" s="429"/>
      <c r="E19" s="429"/>
      <c r="F19" s="429"/>
      <c r="G19" s="451"/>
      <c r="H19" s="452"/>
      <c r="I19" s="453"/>
      <c r="J19" s="454"/>
      <c r="K19" s="350"/>
    </row>
    <row r="20" spans="1:11" ht="24">
      <c r="A20" s="351"/>
      <c r="B20" s="455"/>
      <c r="C20" s="456"/>
      <c r="D20" s="456"/>
      <c r="E20" s="456"/>
      <c r="F20" s="456"/>
      <c r="G20" s="457"/>
      <c r="H20" s="458"/>
      <c r="I20" s="459"/>
      <c r="J20" s="460"/>
      <c r="K20" s="350"/>
    </row>
    <row r="21" spans="1:11" ht="24">
      <c r="A21" s="351"/>
      <c r="B21" s="455"/>
      <c r="C21" s="456"/>
      <c r="D21" s="456"/>
      <c r="E21" s="456"/>
      <c r="F21" s="456"/>
      <c r="G21" s="457"/>
      <c r="H21" s="458"/>
      <c r="I21" s="459"/>
      <c r="J21" s="460"/>
      <c r="K21" s="350"/>
    </row>
    <row r="22" spans="1:11" ht="24.75" thickBot="1">
      <c r="A22" s="352"/>
      <c r="B22" s="432"/>
      <c r="C22" s="433"/>
      <c r="D22" s="433"/>
      <c r="E22" s="433"/>
      <c r="F22" s="433"/>
      <c r="G22" s="434"/>
      <c r="H22" s="435"/>
      <c r="I22" s="436"/>
      <c r="J22" s="437"/>
      <c r="K22" s="353"/>
    </row>
    <row r="23" spans="1:11" ht="25.5" thickBot="1" thickTop="1">
      <c r="A23" s="438" t="s">
        <v>217</v>
      </c>
      <c r="B23" s="440" t="s">
        <v>218</v>
      </c>
      <c r="C23" s="441"/>
      <c r="D23" s="441"/>
      <c r="E23" s="441"/>
      <c r="F23" s="441"/>
      <c r="G23" s="442"/>
      <c r="H23" s="443">
        <f>SUM(H10:H22)</f>
        <v>2491809.9329424</v>
      </c>
      <c r="I23" s="444"/>
      <c r="J23" s="445"/>
      <c r="K23" s="354"/>
    </row>
    <row r="24" spans="1:11" ht="25.5" thickBot="1" thickTop="1">
      <c r="A24" s="439"/>
      <c r="B24" s="446" t="str">
        <f>"("&amp;_xlfn.BAHTTEXT(H23)&amp;")"</f>
        <v>(สองล้านสี่แสนเก้าหมื่นหนึ่งพันแปดร้อยเก้าบาทเก้าสิบสามสตางค์)</v>
      </c>
      <c r="C24" s="447"/>
      <c r="D24" s="447"/>
      <c r="E24" s="447"/>
      <c r="F24" s="447"/>
      <c r="G24" s="447"/>
      <c r="H24" s="447"/>
      <c r="I24" s="447"/>
      <c r="J24" s="447"/>
      <c r="K24" s="355"/>
    </row>
    <row r="25" spans="2:11" s="356" customFormat="1" ht="24.75" thickTop="1">
      <c r="B25" s="448"/>
      <c r="C25" s="448"/>
      <c r="D25" s="448"/>
      <c r="E25" s="449"/>
      <c r="F25" s="449"/>
      <c r="G25" s="15"/>
      <c r="H25" s="3"/>
      <c r="I25" s="3"/>
      <c r="J25" s="3"/>
      <c r="K25" s="3"/>
    </row>
    <row r="26" spans="1:11" s="356" customFormat="1" ht="24">
      <c r="A26" s="426"/>
      <c r="B26" s="426"/>
      <c r="C26" s="426"/>
      <c r="D26" s="426"/>
      <c r="E26" s="430"/>
      <c r="F26" s="430"/>
      <c r="G26" s="430"/>
      <c r="H26" s="430"/>
      <c r="I26" s="357"/>
      <c r="J26" s="357"/>
      <c r="K26" s="336"/>
    </row>
    <row r="27" spans="1:11" ht="30" customHeight="1">
      <c r="A27" s="431"/>
      <c r="B27" s="431"/>
      <c r="C27" s="431"/>
      <c r="D27" s="431"/>
      <c r="E27" s="431"/>
      <c r="F27" s="431"/>
      <c r="G27" s="431"/>
      <c r="H27" s="431"/>
      <c r="I27" s="431"/>
      <c r="J27" s="431"/>
      <c r="K27" s="431"/>
    </row>
    <row r="28" spans="1:10" ht="24">
      <c r="A28" s="426"/>
      <c r="B28" s="426"/>
      <c r="C28" s="426"/>
      <c r="D28" s="426"/>
      <c r="E28" s="427"/>
      <c r="F28" s="427"/>
      <c r="G28" s="358"/>
      <c r="H28" s="336"/>
      <c r="I28" s="357"/>
      <c r="J28" s="357"/>
    </row>
    <row r="29" spans="2:10" ht="24">
      <c r="B29" s="424"/>
      <c r="C29" s="424"/>
      <c r="D29" s="424"/>
      <c r="E29" s="425"/>
      <c r="F29" s="425"/>
      <c r="G29" s="357"/>
      <c r="H29" s="336"/>
      <c r="I29" s="358"/>
      <c r="J29" s="358"/>
    </row>
    <row r="30" spans="1:11" ht="30" customHeight="1">
      <c r="A30" s="426"/>
      <c r="B30" s="426"/>
      <c r="C30" s="426"/>
      <c r="D30" s="426"/>
      <c r="E30" s="427"/>
      <c r="F30" s="427"/>
      <c r="G30" s="358"/>
      <c r="H30" s="358"/>
      <c r="I30" s="358"/>
      <c r="J30" s="358"/>
      <c r="K30" s="358"/>
    </row>
  </sheetData>
  <sheetProtection/>
  <mergeCells count="52">
    <mergeCell ref="A1:J1"/>
    <mergeCell ref="A2:C2"/>
    <mergeCell ref="D2:K2"/>
    <mergeCell ref="A5:E5"/>
    <mergeCell ref="G5:J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H11:J11"/>
    <mergeCell ref="H12:J12"/>
    <mergeCell ref="H13:J13"/>
    <mergeCell ref="H14:J14"/>
    <mergeCell ref="H15:J15"/>
    <mergeCell ref="H16:J16"/>
    <mergeCell ref="B17:G17"/>
    <mergeCell ref="H17:J17"/>
    <mergeCell ref="B18:G18"/>
    <mergeCell ref="H18:J18"/>
    <mergeCell ref="B19:G19"/>
    <mergeCell ref="H19:J19"/>
    <mergeCell ref="B20:G20"/>
    <mergeCell ref="H20:J20"/>
    <mergeCell ref="B21:G21"/>
    <mergeCell ref="H21:J21"/>
    <mergeCell ref="B22:G22"/>
    <mergeCell ref="H22:J22"/>
    <mergeCell ref="A28:D28"/>
    <mergeCell ref="E28:F28"/>
    <mergeCell ref="A23:A24"/>
    <mergeCell ref="B23:G23"/>
    <mergeCell ref="H23:J23"/>
    <mergeCell ref="B24:J24"/>
    <mergeCell ref="B25:D25"/>
    <mergeCell ref="E25:F25"/>
    <mergeCell ref="B29:D29"/>
    <mergeCell ref="E29:F29"/>
    <mergeCell ref="A30:D30"/>
    <mergeCell ref="E30:F30"/>
    <mergeCell ref="A4:D4"/>
    <mergeCell ref="E4:J4"/>
    <mergeCell ref="A26:D26"/>
    <mergeCell ref="E26:F26"/>
    <mergeCell ref="G26:H26"/>
    <mergeCell ref="A27:K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M9" sqref="M9"/>
    </sheetView>
  </sheetViews>
  <sheetFormatPr defaultColWidth="9.00390625" defaultRowHeight="24"/>
  <cols>
    <col min="1" max="3" width="9.00390625" style="28" customWidth="1"/>
    <col min="4" max="4" width="5.50390625" style="28" customWidth="1"/>
    <col min="5" max="5" width="9.125" style="28" customWidth="1"/>
    <col min="6" max="6" width="12.875" style="28" customWidth="1"/>
    <col min="7" max="7" width="11.375" style="28" customWidth="1"/>
    <col min="8" max="16384" width="9.00390625" style="28" customWidth="1"/>
  </cols>
  <sheetData>
    <row r="1" spans="1:9" ht="27.75">
      <c r="A1" s="489" t="s">
        <v>177</v>
      </c>
      <c r="B1" s="489"/>
      <c r="C1" s="489"/>
      <c r="D1" s="489"/>
      <c r="E1" s="489"/>
      <c r="F1" s="489"/>
      <c r="G1" s="489"/>
      <c r="H1" s="489"/>
      <c r="I1" s="489"/>
    </row>
    <row r="3" spans="1:9" ht="24">
      <c r="A3" s="28">
        <v>1</v>
      </c>
      <c r="B3" s="487" t="s">
        <v>283</v>
      </c>
      <c r="C3" s="487"/>
      <c r="D3" s="487"/>
      <c r="E3" s="487"/>
      <c r="F3" s="487"/>
      <c r="G3" s="487"/>
      <c r="H3" s="487"/>
      <c r="I3" s="487"/>
    </row>
    <row r="4" spans="2:9" s="413" customFormat="1" ht="24">
      <c r="B4" s="412"/>
      <c r="C4" s="412" t="s">
        <v>282</v>
      </c>
      <c r="D4" s="412"/>
      <c r="E4" s="412"/>
      <c r="F4" s="412"/>
      <c r="G4" s="412"/>
      <c r="H4" s="412"/>
      <c r="I4" s="412"/>
    </row>
    <row r="5" spans="2:9" ht="24">
      <c r="B5" s="324" t="s">
        <v>223</v>
      </c>
      <c r="C5" s="324"/>
      <c r="D5" s="324"/>
      <c r="E5" s="324"/>
      <c r="F5" s="324"/>
      <c r="G5" s="324"/>
      <c r="H5" s="324"/>
      <c r="I5" s="324"/>
    </row>
    <row r="6" spans="1:6" ht="24">
      <c r="A6" s="28">
        <v>2</v>
      </c>
      <c r="B6" s="487" t="s">
        <v>178</v>
      </c>
      <c r="C6" s="487"/>
      <c r="D6" s="487"/>
      <c r="E6" s="325">
        <v>3000000</v>
      </c>
      <c r="F6" s="28" t="s">
        <v>179</v>
      </c>
    </row>
    <row r="7" spans="1:9" ht="24">
      <c r="A7" s="28">
        <v>3</v>
      </c>
      <c r="B7" s="487" t="s">
        <v>180</v>
      </c>
      <c r="C7" s="487"/>
      <c r="D7" s="487"/>
      <c r="E7" s="487"/>
      <c r="F7" s="487"/>
      <c r="G7" s="487"/>
      <c r="H7" s="487"/>
      <c r="I7" s="487"/>
    </row>
    <row r="8" spans="1:8" ht="24">
      <c r="A8" s="28">
        <v>4</v>
      </c>
      <c r="B8" s="486" t="s">
        <v>280</v>
      </c>
      <c r="C8" s="486"/>
      <c r="D8" s="486"/>
      <c r="E8" s="486"/>
      <c r="F8" s="486"/>
      <c r="G8" s="326">
        <f>'ปร.6'!H23</f>
        <v>2491809.9329424</v>
      </c>
      <c r="H8" s="28" t="s">
        <v>145</v>
      </c>
    </row>
    <row r="9" spans="1:9" ht="24">
      <c r="A9" s="28">
        <v>5</v>
      </c>
      <c r="B9" s="487" t="s">
        <v>181</v>
      </c>
      <c r="C9" s="487"/>
      <c r="D9" s="487"/>
      <c r="E9" s="487"/>
      <c r="F9" s="487"/>
      <c r="G9" s="487"/>
      <c r="H9" s="487"/>
      <c r="I9" s="487"/>
    </row>
    <row r="10" spans="2:7" ht="24">
      <c r="B10" s="28">
        <v>5.1</v>
      </c>
      <c r="C10" s="487" t="s">
        <v>182</v>
      </c>
      <c r="D10" s="487"/>
      <c r="E10" s="487"/>
      <c r="F10" s="327">
        <f>'ปร.6'!H10</f>
        <v>36375.4956</v>
      </c>
      <c r="G10" s="322" t="s">
        <v>145</v>
      </c>
    </row>
    <row r="11" spans="2:7" ht="24">
      <c r="B11" s="28">
        <v>5.2</v>
      </c>
      <c r="C11" s="487" t="s">
        <v>183</v>
      </c>
      <c r="D11" s="487"/>
      <c r="E11" s="487"/>
      <c r="F11" s="327">
        <f>'ปร.6'!H11</f>
        <v>113308.56</v>
      </c>
      <c r="G11" s="322" t="s">
        <v>145</v>
      </c>
    </row>
    <row r="12" spans="2:7" ht="24">
      <c r="B12" s="28">
        <v>5.3</v>
      </c>
      <c r="C12" s="487" t="s">
        <v>184</v>
      </c>
      <c r="D12" s="487"/>
      <c r="E12" s="487"/>
      <c r="F12" s="327">
        <f>'ปร.6'!H12</f>
        <v>184413.23685440005</v>
      </c>
      <c r="G12" s="322" t="s">
        <v>145</v>
      </c>
    </row>
    <row r="13" spans="2:7" ht="24">
      <c r="B13" s="28">
        <v>5.4</v>
      </c>
      <c r="C13" s="487" t="s">
        <v>185</v>
      </c>
      <c r="D13" s="487"/>
      <c r="E13" s="487"/>
      <c r="F13" s="327">
        <f>'ปร.6'!H13</f>
        <v>157340.22984800002</v>
      </c>
      <c r="G13" s="322" t="s">
        <v>145</v>
      </c>
    </row>
    <row r="14" spans="2:7" ht="24">
      <c r="B14" s="28">
        <v>5.5</v>
      </c>
      <c r="C14" s="487" t="s">
        <v>186</v>
      </c>
      <c r="D14" s="487"/>
      <c r="E14" s="487"/>
      <c r="F14" s="327">
        <f>'ปร.6'!H14</f>
        <v>182465.75264000002</v>
      </c>
      <c r="G14" s="322" t="s">
        <v>145</v>
      </c>
    </row>
    <row r="15" spans="2:7" ht="24">
      <c r="B15" s="28">
        <v>5.6</v>
      </c>
      <c r="C15" s="487" t="s">
        <v>224</v>
      </c>
      <c r="D15" s="487"/>
      <c r="E15" s="487"/>
      <c r="F15" s="327">
        <f>'ปร.6'!H15</f>
        <v>270446.32328</v>
      </c>
      <c r="G15" s="322" t="s">
        <v>145</v>
      </c>
    </row>
    <row r="16" spans="2:7" ht="24">
      <c r="B16" s="28">
        <v>5.7</v>
      </c>
      <c r="C16" s="487" t="s">
        <v>187</v>
      </c>
      <c r="D16" s="487"/>
      <c r="E16" s="487"/>
      <c r="F16" s="327">
        <f>'ปร.6'!H16</f>
        <v>858359.3841200001</v>
      </c>
      <c r="G16" s="322" t="s">
        <v>145</v>
      </c>
    </row>
    <row r="17" spans="2:7" ht="24">
      <c r="B17" s="28">
        <v>5.8</v>
      </c>
      <c r="C17" s="28" t="s">
        <v>102</v>
      </c>
      <c r="F17" s="327">
        <f>'ปร.6'!H17</f>
        <v>689100.9506</v>
      </c>
      <c r="G17" s="322" t="s">
        <v>145</v>
      </c>
    </row>
    <row r="18" spans="1:9" ht="24">
      <c r="A18" s="28">
        <v>6</v>
      </c>
      <c r="B18" s="487" t="s">
        <v>188</v>
      </c>
      <c r="C18" s="487"/>
      <c r="D18" s="487"/>
      <c r="E18" s="487"/>
      <c r="F18" s="487"/>
      <c r="G18" s="487"/>
      <c r="H18" s="487"/>
      <c r="I18" s="487"/>
    </row>
    <row r="19" spans="2:6" ht="24">
      <c r="B19" s="28">
        <v>6.1</v>
      </c>
      <c r="C19" s="487" t="s">
        <v>189</v>
      </c>
      <c r="D19" s="487"/>
      <c r="E19" s="487"/>
      <c r="F19" s="28" t="s">
        <v>190</v>
      </c>
    </row>
    <row r="20" spans="2:6" ht="24">
      <c r="B20" s="28">
        <v>6.2</v>
      </c>
      <c r="C20" s="487" t="s">
        <v>191</v>
      </c>
      <c r="D20" s="487"/>
      <c r="E20" s="487"/>
      <c r="F20" s="28" t="s">
        <v>192</v>
      </c>
    </row>
    <row r="21" spans="2:6" ht="24">
      <c r="B21" s="28">
        <v>6.3</v>
      </c>
      <c r="C21" s="487" t="s">
        <v>193</v>
      </c>
      <c r="D21" s="487"/>
      <c r="E21" s="487"/>
      <c r="F21" s="28" t="s">
        <v>192</v>
      </c>
    </row>
  </sheetData>
  <sheetProtection/>
  <mergeCells count="17">
    <mergeCell ref="C15:E15"/>
    <mergeCell ref="A1:I1"/>
    <mergeCell ref="B3:I3"/>
    <mergeCell ref="B6:D6"/>
    <mergeCell ref="B7:I7"/>
    <mergeCell ref="B8:F8"/>
    <mergeCell ref="B9:I9"/>
    <mergeCell ref="C16:E16"/>
    <mergeCell ref="B18:I18"/>
    <mergeCell ref="C19:E19"/>
    <mergeCell ref="C20:E20"/>
    <mergeCell ref="C21:E21"/>
    <mergeCell ref="C10:E10"/>
    <mergeCell ref="C11:E11"/>
    <mergeCell ref="C12:E12"/>
    <mergeCell ref="C13:E13"/>
    <mergeCell ref="C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6">
      <selection activeCell="L15" sqref="L15"/>
    </sheetView>
  </sheetViews>
  <sheetFormatPr defaultColWidth="9.00390625" defaultRowHeight="24"/>
  <cols>
    <col min="1" max="1" width="6.125" style="28" customWidth="1"/>
    <col min="2" max="2" width="25.00390625" style="28" customWidth="1"/>
    <col min="3" max="3" width="16.625" style="28" customWidth="1"/>
    <col min="4" max="4" width="9.50390625" style="28" customWidth="1"/>
    <col min="5" max="6" width="15.375" style="28" customWidth="1"/>
    <col min="7" max="16384" width="9.00390625" style="28" customWidth="1"/>
  </cols>
  <sheetData>
    <row r="1" spans="1:6" ht="27.75">
      <c r="A1" s="488" t="s">
        <v>194</v>
      </c>
      <c r="B1" s="488"/>
      <c r="C1" s="488"/>
      <c r="D1" s="488"/>
      <c r="E1" s="488"/>
      <c r="F1" s="488"/>
    </row>
    <row r="2" spans="1:6" ht="27.75">
      <c r="A2" s="489" t="s">
        <v>144</v>
      </c>
      <c r="B2" s="489"/>
      <c r="C2" s="489"/>
      <c r="D2" s="489"/>
      <c r="E2" s="489"/>
      <c r="F2" s="489"/>
    </row>
    <row r="3" spans="1:6" ht="24">
      <c r="A3" s="275" t="s">
        <v>206</v>
      </c>
      <c r="B3" s="275"/>
      <c r="C3" s="275"/>
      <c r="D3" s="328"/>
      <c r="E3" s="328"/>
      <c r="F3" s="328"/>
    </row>
    <row r="4" spans="1:6" ht="24">
      <c r="A4" s="275" t="s">
        <v>140</v>
      </c>
      <c r="B4" s="275"/>
      <c r="C4" s="275"/>
      <c r="D4" s="328"/>
      <c r="E4" s="328"/>
      <c r="F4" s="328"/>
    </row>
    <row r="5" spans="1:6" ht="24">
      <c r="A5" s="328" t="s">
        <v>132</v>
      </c>
      <c r="B5" s="328"/>
      <c r="C5" s="328"/>
      <c r="D5" s="328"/>
      <c r="E5" s="328"/>
      <c r="F5" s="328"/>
    </row>
    <row r="6" spans="1:6" ht="24">
      <c r="A6" s="328" t="s">
        <v>207</v>
      </c>
      <c r="B6" s="328"/>
      <c r="C6" s="328"/>
      <c r="D6" s="328"/>
      <c r="E6" s="328"/>
      <c r="F6" s="328"/>
    </row>
    <row r="7" spans="1:6" ht="24">
      <c r="A7" s="328" t="s">
        <v>317</v>
      </c>
      <c r="B7" s="328"/>
      <c r="C7" s="328"/>
      <c r="D7" s="328"/>
      <c r="E7" s="328"/>
      <c r="F7" s="328"/>
    </row>
    <row r="8" spans="1:6" ht="24">
      <c r="A8" s="328" t="s">
        <v>261</v>
      </c>
      <c r="B8" s="328"/>
      <c r="C8" s="328"/>
      <c r="D8" s="328"/>
      <c r="E8" s="328"/>
      <c r="F8" s="328"/>
    </row>
    <row r="9" ht="24.75" thickBot="1">
      <c r="F9" s="329" t="s">
        <v>195</v>
      </c>
    </row>
    <row r="10" spans="1:6" s="331" customFormat="1" ht="25.5" thickBot="1" thickTop="1">
      <c r="A10" s="330" t="s">
        <v>196</v>
      </c>
      <c r="B10" s="330" t="s">
        <v>0</v>
      </c>
      <c r="C10" s="330" t="s">
        <v>197</v>
      </c>
      <c r="D10" s="330" t="s">
        <v>166</v>
      </c>
      <c r="E10" s="330" t="s">
        <v>134</v>
      </c>
      <c r="F10" s="330" t="s">
        <v>1</v>
      </c>
    </row>
    <row r="11" spans="1:6" ht="24.75" thickTop="1">
      <c r="A11" s="395">
        <v>1</v>
      </c>
      <c r="B11" s="395" t="s">
        <v>198</v>
      </c>
      <c r="C11" s="396">
        <f>'สรุปทุกหมวดงาน ปร.5 (ก)'!E11</f>
        <v>27852.6</v>
      </c>
      <c r="D11" s="415">
        <v>1.306</v>
      </c>
      <c r="E11" s="396">
        <f>SUM(C11*D11)</f>
        <v>36375.4956</v>
      </c>
      <c r="F11" s="395"/>
    </row>
    <row r="12" spans="1:12" ht="24">
      <c r="A12" s="397">
        <v>2</v>
      </c>
      <c r="B12" s="397" t="s">
        <v>45</v>
      </c>
      <c r="C12" s="398">
        <f>'สรุปทุกหมวดงาน ปร.5 (ก)'!E13</f>
        <v>86760</v>
      </c>
      <c r="D12" s="416">
        <v>1.306</v>
      </c>
      <c r="E12" s="398">
        <f aca="true" t="shared" si="0" ref="E12:E17">SUM(C12*D12)</f>
        <v>113308.56</v>
      </c>
      <c r="F12" s="397"/>
      <c r="L12" s="322"/>
    </row>
    <row r="13" spans="1:6" ht="24">
      <c r="A13" s="397">
        <v>3</v>
      </c>
      <c r="B13" s="397" t="s">
        <v>47</v>
      </c>
      <c r="C13" s="398">
        <f>'สรุปทุกหมวดงาน ปร.5 (ก)'!E14</f>
        <v>141204.62240000002</v>
      </c>
      <c r="D13" s="416">
        <v>1.306</v>
      </c>
      <c r="E13" s="398">
        <f>SUM(C13*D13)</f>
        <v>184413.23685440005</v>
      </c>
      <c r="F13" s="397"/>
    </row>
    <row r="14" spans="1:6" ht="24">
      <c r="A14" s="397">
        <v>4</v>
      </c>
      <c r="B14" s="397" t="s">
        <v>56</v>
      </c>
      <c r="C14" s="398">
        <f>'สรุปทุกหมวดงาน ปร.5 (ก)'!E15</f>
        <v>120474.90800000001</v>
      </c>
      <c r="D14" s="416">
        <v>1.306</v>
      </c>
      <c r="E14" s="398">
        <f t="shared" si="0"/>
        <v>157340.22984800002</v>
      </c>
      <c r="F14" s="397"/>
    </row>
    <row r="15" spans="1:6" ht="24">
      <c r="A15" s="397">
        <v>5</v>
      </c>
      <c r="B15" s="397" t="s">
        <v>63</v>
      </c>
      <c r="C15" s="398">
        <f>'สรุปทุกหมวดงาน ปร.5 (ก)'!E16</f>
        <v>139713.44</v>
      </c>
      <c r="D15" s="416">
        <v>1.306</v>
      </c>
      <c r="E15" s="398">
        <f>SUM(C15*D15)</f>
        <v>182465.75264000002</v>
      </c>
      <c r="F15" s="397"/>
    </row>
    <row r="16" spans="1:6" ht="24">
      <c r="A16" s="397">
        <v>6</v>
      </c>
      <c r="B16" s="397" t="s">
        <v>68</v>
      </c>
      <c r="C16" s="398">
        <f>'สรุปทุกหมวดงาน ปร.5 (ก)'!E17</f>
        <v>207079.88</v>
      </c>
      <c r="D16" s="416">
        <v>1.306</v>
      </c>
      <c r="E16" s="398">
        <f t="shared" si="0"/>
        <v>270446.32328</v>
      </c>
      <c r="F16" s="397"/>
    </row>
    <row r="17" spans="1:6" ht="24">
      <c r="A17" s="397">
        <v>7</v>
      </c>
      <c r="B17" s="397" t="s">
        <v>199</v>
      </c>
      <c r="C17" s="398">
        <f>'สรุปทุกหมวดงาน ปร.5 (ก)'!E18</f>
        <v>657243.02</v>
      </c>
      <c r="D17" s="416">
        <v>1.306</v>
      </c>
      <c r="E17" s="398">
        <f t="shared" si="0"/>
        <v>858359.3841200001</v>
      </c>
      <c r="F17" s="397"/>
    </row>
    <row r="18" spans="1:6" ht="24">
      <c r="A18" s="397"/>
      <c r="B18" s="397"/>
      <c r="C18" s="398"/>
      <c r="D18" s="397"/>
      <c r="E18" s="398"/>
      <c r="F18" s="397"/>
    </row>
    <row r="19" spans="1:6" ht="24">
      <c r="A19" s="397"/>
      <c r="B19" s="397" t="s">
        <v>281</v>
      </c>
      <c r="C19" s="397"/>
      <c r="D19" s="397"/>
      <c r="E19" s="397"/>
      <c r="F19" s="397"/>
    </row>
    <row r="20" spans="1:6" ht="24.75" thickBot="1">
      <c r="A20" s="399"/>
      <c r="B20" s="399" t="s">
        <v>200</v>
      </c>
      <c r="C20" s="399"/>
      <c r="D20" s="399"/>
      <c r="E20" s="399"/>
      <c r="F20" s="399"/>
    </row>
    <row r="21" spans="3:5" ht="25.5" thickBot="1" thickTop="1">
      <c r="C21" s="490" t="s">
        <v>201</v>
      </c>
      <c r="D21" s="491"/>
      <c r="E21" s="332">
        <f>SUM(E11:E20)</f>
        <v>1802708.9823424001</v>
      </c>
    </row>
    <row r="22" spans="3:5" ht="24.75" thickTop="1">
      <c r="C22" s="492"/>
      <c r="D22" s="492"/>
      <c r="E22" s="311"/>
    </row>
    <row r="23" ht="24">
      <c r="B23" s="28" t="s">
        <v>293</v>
      </c>
    </row>
    <row r="25" spans="1:6" ht="24">
      <c r="A25" s="486" t="s">
        <v>202</v>
      </c>
      <c r="B25" s="486"/>
      <c r="C25" s="486"/>
      <c r="D25" s="486"/>
      <c r="E25" s="486"/>
      <c r="F25" s="486"/>
    </row>
    <row r="26" spans="1:6" ht="24">
      <c r="A26" s="486" t="s">
        <v>203</v>
      </c>
      <c r="B26" s="486"/>
      <c r="C26" s="486"/>
      <c r="D26" s="486"/>
      <c r="E26" s="486"/>
      <c r="F26" s="486"/>
    </row>
    <row r="27" spans="1:6" ht="24">
      <c r="A27" s="486"/>
      <c r="B27" s="486"/>
      <c r="C27" s="486"/>
      <c r="D27" s="486"/>
      <c r="E27" s="486"/>
      <c r="F27" s="486"/>
    </row>
    <row r="28" ht="9" customHeight="1"/>
    <row r="29" spans="5:6" ht="24">
      <c r="E29" s="487"/>
      <c r="F29" s="487"/>
    </row>
    <row r="30" spans="5:6" ht="24">
      <c r="E30" s="487"/>
      <c r="F30" s="487"/>
    </row>
    <row r="31" spans="5:6" ht="24">
      <c r="E31" s="487"/>
      <c r="F31" s="487"/>
    </row>
    <row r="32" spans="5:6" ht="24">
      <c r="E32" s="324"/>
      <c r="F32" s="324"/>
    </row>
    <row r="33" spans="5:6" ht="24">
      <c r="E33" s="324"/>
      <c r="F33" s="324"/>
    </row>
    <row r="34" spans="5:6" ht="24">
      <c r="E34" s="324"/>
      <c r="F34" s="324"/>
    </row>
    <row r="35" ht="26.25" customHeight="1"/>
    <row r="36" spans="1:4" ht="24">
      <c r="A36" s="333" t="s">
        <v>204</v>
      </c>
      <c r="B36" s="334"/>
      <c r="C36" s="334"/>
      <c r="D36" s="334"/>
    </row>
    <row r="37" spans="1:4" ht="24">
      <c r="A37" s="334"/>
      <c r="B37" s="334" t="s">
        <v>205</v>
      </c>
      <c r="C37" s="334"/>
      <c r="D37" s="334"/>
    </row>
  </sheetData>
  <sheetProtection/>
  <mergeCells count="10">
    <mergeCell ref="A27:F27"/>
    <mergeCell ref="E29:F29"/>
    <mergeCell ref="E30:F30"/>
    <mergeCell ref="E31:F31"/>
    <mergeCell ref="A1:F1"/>
    <mergeCell ref="A2:F2"/>
    <mergeCell ref="C21:D21"/>
    <mergeCell ref="C22:D22"/>
    <mergeCell ref="A25:F25"/>
    <mergeCell ref="A26:F26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9">
      <selection activeCell="G26" sqref="G26"/>
    </sheetView>
  </sheetViews>
  <sheetFormatPr defaultColWidth="9.00390625" defaultRowHeight="24"/>
  <cols>
    <col min="1" max="1" width="8.25390625" style="176" customWidth="1"/>
    <col min="2" max="2" width="59.375" style="176" customWidth="1"/>
    <col min="3" max="4" width="13.125" style="176" customWidth="1"/>
    <col min="5" max="5" width="13.875" style="176" customWidth="1"/>
    <col min="6" max="6" width="14.625" style="176" customWidth="1"/>
    <col min="7" max="16384" width="9.00390625" style="176" customWidth="1"/>
  </cols>
  <sheetData>
    <row r="1" spans="1:6" ht="29.25" customHeight="1">
      <c r="A1" s="493" t="s">
        <v>313</v>
      </c>
      <c r="B1" s="493"/>
      <c r="C1" s="493"/>
      <c r="D1" s="493"/>
      <c r="E1" s="493"/>
      <c r="F1" s="493"/>
    </row>
    <row r="2" spans="1:6" ht="21.75">
      <c r="A2" s="494" t="s">
        <v>130</v>
      </c>
      <c r="B2" s="494"/>
      <c r="C2" s="494"/>
      <c r="D2" s="494"/>
      <c r="E2" s="494"/>
      <c r="F2" s="494"/>
    </row>
    <row r="3" spans="1:6" ht="21.75">
      <c r="A3" s="304"/>
      <c r="B3" s="304"/>
      <c r="C3" s="304"/>
      <c r="D3" s="304"/>
      <c r="E3" s="304"/>
      <c r="F3" s="304"/>
    </row>
    <row r="4" spans="1:6" ht="21.75">
      <c r="A4" s="495" t="s">
        <v>144</v>
      </c>
      <c r="B4" s="495"/>
      <c r="C4" s="495"/>
      <c r="D4" s="495"/>
      <c r="E4" s="495"/>
      <c r="F4" s="495"/>
    </row>
    <row r="5" spans="1:6" ht="21.75">
      <c r="A5" s="274" t="s">
        <v>139</v>
      </c>
      <c r="B5" s="274"/>
      <c r="C5" s="274"/>
      <c r="D5" s="274"/>
      <c r="E5" s="274"/>
      <c r="F5" s="274"/>
    </row>
    <row r="6" spans="1:6" ht="21.75">
      <c r="A6" s="275" t="s">
        <v>140</v>
      </c>
      <c r="B6" s="275"/>
      <c r="C6" s="275"/>
      <c r="E6" s="275" t="s">
        <v>132</v>
      </c>
      <c r="F6" s="275"/>
    </row>
    <row r="7" spans="1:6" ht="21.75">
      <c r="A7" s="275" t="s">
        <v>141</v>
      </c>
      <c r="B7" s="275"/>
      <c r="C7" s="275"/>
      <c r="D7" s="275"/>
      <c r="E7" s="275"/>
      <c r="F7" s="275"/>
    </row>
    <row r="8" spans="1:6" ht="22.5" thickBot="1">
      <c r="A8" s="275" t="s">
        <v>221</v>
      </c>
      <c r="B8" s="275"/>
      <c r="C8" s="275" t="s">
        <v>262</v>
      </c>
      <c r="D8" s="274" t="s">
        <v>152</v>
      </c>
      <c r="E8" s="274" t="s">
        <v>143</v>
      </c>
      <c r="F8" s="275"/>
    </row>
    <row r="9" spans="1:6" ht="22.5" thickTop="1">
      <c r="A9" s="276" t="s">
        <v>133</v>
      </c>
      <c r="B9" s="276" t="s">
        <v>0</v>
      </c>
      <c r="C9" s="276" t="s">
        <v>2</v>
      </c>
      <c r="D9" s="276" t="s">
        <v>3</v>
      </c>
      <c r="E9" s="276" t="s">
        <v>134</v>
      </c>
      <c r="F9" s="276" t="s">
        <v>1</v>
      </c>
    </row>
    <row r="10" spans="1:6" s="278" customFormat="1" ht="22.5" thickBot="1">
      <c r="A10" s="277"/>
      <c r="B10" s="277"/>
      <c r="C10" s="277"/>
      <c r="D10" s="277"/>
      <c r="E10" s="277" t="s">
        <v>145</v>
      </c>
      <c r="F10" s="277"/>
    </row>
    <row r="11" spans="1:6" s="278" customFormat="1" ht="22.5" thickTop="1">
      <c r="A11" s="249">
        <v>1</v>
      </c>
      <c r="B11" s="224" t="s">
        <v>146</v>
      </c>
      <c r="C11" s="224">
        <v>1</v>
      </c>
      <c r="D11" s="224" t="s">
        <v>0</v>
      </c>
      <c r="E11" s="280">
        <f>'หมวดงานรื้อถอน ปร.4'!I74</f>
        <v>27852.6</v>
      </c>
      <c r="F11" s="249"/>
    </row>
    <row r="12" spans="1:6" ht="22.5" customHeight="1">
      <c r="A12" s="249">
        <v>2</v>
      </c>
      <c r="B12" s="224" t="s">
        <v>147</v>
      </c>
      <c r="C12" s="224"/>
      <c r="D12" s="224"/>
      <c r="E12" s="280"/>
      <c r="F12" s="305"/>
    </row>
    <row r="13" spans="1:6" ht="22.5" customHeight="1">
      <c r="A13" s="249"/>
      <c r="B13" s="224" t="s">
        <v>45</v>
      </c>
      <c r="C13" s="224">
        <v>1</v>
      </c>
      <c r="D13" s="224" t="s">
        <v>0</v>
      </c>
      <c r="E13" s="280">
        <f>'หมวดงานสถาปัตยกรรม ปร.4'!I112</f>
        <v>86760</v>
      </c>
      <c r="F13" s="305"/>
    </row>
    <row r="14" spans="1:6" ht="22.5" customHeight="1">
      <c r="A14" s="249"/>
      <c r="B14" s="224" t="s">
        <v>47</v>
      </c>
      <c r="C14" s="224">
        <v>1</v>
      </c>
      <c r="D14" s="224" t="s">
        <v>0</v>
      </c>
      <c r="E14" s="280">
        <f>'หมวดงานสถาปัตยกรรม ปร.4'!I140</f>
        <v>141204.62240000002</v>
      </c>
      <c r="F14" s="305"/>
    </row>
    <row r="15" spans="1:6" ht="23.25" customHeight="1">
      <c r="A15" s="249"/>
      <c r="B15" s="224" t="s">
        <v>56</v>
      </c>
      <c r="C15" s="224">
        <v>1</v>
      </c>
      <c r="D15" s="224" t="s">
        <v>0</v>
      </c>
      <c r="E15" s="280">
        <f>'หมวดงานสถาปัตยกรรม ปร.4'!I161</f>
        <v>120474.90800000001</v>
      </c>
      <c r="F15" s="305"/>
    </row>
    <row r="16" spans="1:6" ht="23.25" customHeight="1">
      <c r="A16" s="249"/>
      <c r="B16" s="224" t="s">
        <v>63</v>
      </c>
      <c r="C16" s="224">
        <v>1</v>
      </c>
      <c r="D16" s="224" t="s">
        <v>0</v>
      </c>
      <c r="E16" s="280">
        <f>'หมวดงานสถาปัตยกรรม ปร.4'!I168</f>
        <v>139713.44</v>
      </c>
      <c r="F16" s="305"/>
    </row>
    <row r="17" spans="1:6" ht="23.25" customHeight="1">
      <c r="A17" s="249"/>
      <c r="B17" s="224" t="s">
        <v>68</v>
      </c>
      <c r="C17" s="224">
        <v>1</v>
      </c>
      <c r="D17" s="224" t="s">
        <v>0</v>
      </c>
      <c r="E17" s="280">
        <f>'หมวดงานสถาปัตยกรรม ปร.4'!I188</f>
        <v>207079.88</v>
      </c>
      <c r="F17" s="305"/>
    </row>
    <row r="18" spans="1:6" ht="23.25" customHeight="1">
      <c r="A18" s="249">
        <v>3</v>
      </c>
      <c r="B18" s="224" t="s">
        <v>148</v>
      </c>
      <c r="C18" s="224">
        <v>1</v>
      </c>
      <c r="D18" s="224" t="s">
        <v>0</v>
      </c>
      <c r="E18" s="280">
        <f>'หมวดงานไฟฟ้า ปร.4'!I96</f>
        <v>657243.02</v>
      </c>
      <c r="F18" s="305"/>
    </row>
    <row r="19" spans="1:6" ht="23.25" customHeight="1">
      <c r="A19" s="249"/>
      <c r="B19" s="224" t="s">
        <v>149</v>
      </c>
      <c r="C19" s="224"/>
      <c r="D19" s="224"/>
      <c r="E19" s="286">
        <f>SUM(E10:E18)</f>
        <v>1380328.4704</v>
      </c>
      <c r="F19" s="282"/>
    </row>
    <row r="20" spans="1:6" ht="23.25" customHeight="1">
      <c r="A20" s="249"/>
      <c r="B20" s="224" t="s">
        <v>150</v>
      </c>
      <c r="C20" s="306">
        <v>1.306</v>
      </c>
      <c r="D20" s="306"/>
      <c r="E20" s="288">
        <f>SUM(C20*E19)</f>
        <v>1802708.9823424001</v>
      </c>
      <c r="F20" s="282"/>
    </row>
    <row r="21" spans="1:6" ht="23.25" customHeight="1">
      <c r="A21" s="249">
        <v>4</v>
      </c>
      <c r="B21" s="224" t="s">
        <v>314</v>
      </c>
      <c r="C21" s="306"/>
      <c r="D21" s="306"/>
      <c r="E21" s="288"/>
      <c r="F21" s="282"/>
    </row>
    <row r="22" spans="1:6" ht="22.5" customHeight="1">
      <c r="A22" s="249"/>
      <c r="B22" s="282" t="s">
        <v>216</v>
      </c>
      <c r="C22" s="282">
        <v>1</v>
      </c>
      <c r="D22" s="282" t="s">
        <v>0</v>
      </c>
      <c r="E22" s="280">
        <f>'สรุปครุภัณฑ์ ปร.5(ข)'!E19</f>
        <v>644019.58</v>
      </c>
      <c r="F22" s="282"/>
    </row>
    <row r="23" spans="1:6" ht="22.5" customHeight="1">
      <c r="A23" s="282"/>
      <c r="B23" s="282" t="s">
        <v>315</v>
      </c>
      <c r="C23" s="282"/>
      <c r="D23" s="282"/>
      <c r="E23" s="423">
        <f>E22*0.07</f>
        <v>45081.3706</v>
      </c>
      <c r="F23" s="282"/>
    </row>
    <row r="24" spans="1:6" ht="22.5" customHeight="1">
      <c r="A24" s="421"/>
      <c r="B24" s="421"/>
      <c r="C24" s="421"/>
      <c r="D24" s="421"/>
      <c r="E24" s="422">
        <f>SUM(E22:E23)</f>
        <v>689100.9506</v>
      </c>
      <c r="F24" s="421"/>
    </row>
    <row r="25" spans="1:6" ht="22.5" customHeight="1" thickBot="1">
      <c r="A25" s="307"/>
      <c r="B25" s="308" t="s">
        <v>151</v>
      </c>
      <c r="C25" s="308"/>
      <c r="D25" s="308"/>
      <c r="E25" s="420">
        <f>SUM(E20+E24)</f>
        <v>2491809.9329424</v>
      </c>
      <c r="F25" s="308"/>
    </row>
    <row r="26" ht="22.5" customHeight="1" thickTop="1">
      <c r="E26" s="176" t="s">
        <v>316</v>
      </c>
    </row>
    <row r="27" ht="22.5" customHeight="1"/>
    <row r="28" ht="22.5" customHeight="1"/>
    <row r="29" ht="22.5" customHeight="1"/>
    <row r="31" ht="30.75" customHeight="1"/>
  </sheetData>
  <sheetProtection/>
  <mergeCells count="3">
    <mergeCell ref="A1:F1"/>
    <mergeCell ref="A2:F2"/>
    <mergeCell ref="A4:F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G2" sqref="G2"/>
    </sheetView>
  </sheetViews>
  <sheetFormatPr defaultColWidth="9.00390625" defaultRowHeight="24"/>
  <cols>
    <col min="1" max="3" width="9.00390625" style="28" customWidth="1"/>
    <col min="4" max="4" width="2.125" style="28" customWidth="1"/>
    <col min="5" max="5" width="10.50390625" style="28" bestFit="1" customWidth="1"/>
    <col min="6" max="6" width="1.75390625" style="28" customWidth="1"/>
    <col min="7" max="7" width="15.75390625" style="28" bestFit="1" customWidth="1"/>
    <col min="8" max="8" width="0.875" style="28" customWidth="1"/>
    <col min="9" max="9" width="1.25" style="28" customWidth="1"/>
    <col min="10" max="10" width="1.4921875" style="28" customWidth="1"/>
    <col min="11" max="11" width="12.75390625" style="28" customWidth="1"/>
    <col min="12" max="12" width="1.625" style="28" customWidth="1"/>
    <col min="13" max="13" width="16.50390625" style="28" customWidth="1"/>
    <col min="14" max="14" width="1.37890625" style="28" customWidth="1"/>
    <col min="15" max="16384" width="9.00390625" style="28" customWidth="1"/>
  </cols>
  <sheetData>
    <row r="1" ht="24">
      <c r="A1" s="309" t="s">
        <v>153</v>
      </c>
    </row>
    <row r="2" spans="1:7" ht="24">
      <c r="A2" s="309" t="s">
        <v>154</v>
      </c>
      <c r="B2" s="309" t="s">
        <v>155</v>
      </c>
      <c r="C2" s="309" t="s">
        <v>156</v>
      </c>
      <c r="G2" s="310">
        <v>1380328.47</v>
      </c>
    </row>
    <row r="3" spans="1:7" ht="24">
      <c r="A3" s="309" t="s">
        <v>157</v>
      </c>
      <c r="B3" s="309" t="s">
        <v>155</v>
      </c>
      <c r="C3" s="309" t="s">
        <v>158</v>
      </c>
      <c r="G3" s="311">
        <v>1000000</v>
      </c>
    </row>
    <row r="4" spans="1:7" ht="24">
      <c r="A4" s="309" t="s">
        <v>159</v>
      </c>
      <c r="B4" s="309" t="s">
        <v>155</v>
      </c>
      <c r="C4" s="309" t="s">
        <v>160</v>
      </c>
      <c r="G4" s="311">
        <v>2000000</v>
      </c>
    </row>
    <row r="5" spans="1:7" ht="24">
      <c r="A5" s="309" t="s">
        <v>161</v>
      </c>
      <c r="B5" s="309" t="s">
        <v>155</v>
      </c>
      <c r="C5" s="309" t="s">
        <v>162</v>
      </c>
      <c r="G5" s="312">
        <v>1.3067</v>
      </c>
    </row>
    <row r="6" spans="1:7" ht="24">
      <c r="A6" s="309" t="s">
        <v>163</v>
      </c>
      <c r="B6" s="309" t="s">
        <v>155</v>
      </c>
      <c r="C6" s="309" t="s">
        <v>164</v>
      </c>
      <c r="G6" s="313">
        <v>1.3051</v>
      </c>
    </row>
    <row r="7" ht="24">
      <c r="G7" s="311"/>
    </row>
    <row r="8" spans="1:14" ht="24">
      <c r="A8" s="309" t="s">
        <v>165</v>
      </c>
      <c r="B8" s="309" t="s">
        <v>166</v>
      </c>
      <c r="C8" s="312">
        <f>G5</f>
        <v>1.3067</v>
      </c>
      <c r="D8" s="309" t="s">
        <v>167</v>
      </c>
      <c r="E8" s="314">
        <f>G5</f>
        <v>1.3067</v>
      </c>
      <c r="F8" s="315" t="s">
        <v>168</v>
      </c>
      <c r="G8" s="316">
        <f>G6</f>
        <v>1.3051</v>
      </c>
      <c r="H8" s="315" t="s">
        <v>169</v>
      </c>
      <c r="I8" s="317"/>
      <c r="J8" s="315" t="s">
        <v>170</v>
      </c>
      <c r="K8" s="318">
        <f>G2</f>
        <v>1380328.47</v>
      </c>
      <c r="L8" s="315" t="s">
        <v>168</v>
      </c>
      <c r="M8" s="318">
        <f>G3</f>
        <v>1000000</v>
      </c>
      <c r="N8" s="309" t="s">
        <v>169</v>
      </c>
    </row>
    <row r="9" spans="1:14" ht="24">
      <c r="A9" s="309"/>
      <c r="B9" s="309"/>
      <c r="D9" s="309"/>
      <c r="E9" s="498" t="s">
        <v>208</v>
      </c>
      <c r="F9" s="497"/>
      <c r="G9" s="497"/>
      <c r="H9" s="497"/>
      <c r="I9" s="497"/>
      <c r="J9" s="497"/>
      <c r="K9" s="497"/>
      <c r="L9" s="497"/>
      <c r="M9" s="497"/>
      <c r="N9" s="309"/>
    </row>
    <row r="10" spans="3:14" ht="24">
      <c r="C10" s="319">
        <v>1.3067</v>
      </c>
      <c r="D10" s="309" t="s">
        <v>168</v>
      </c>
      <c r="E10" s="499">
        <f>E8-G8</f>
        <v>0.0016000000000000458</v>
      </c>
      <c r="F10" s="499"/>
      <c r="G10" s="499"/>
      <c r="H10" s="315" t="s">
        <v>169</v>
      </c>
      <c r="I10" s="315" t="s">
        <v>171</v>
      </c>
      <c r="J10" s="315" t="s">
        <v>170</v>
      </c>
      <c r="K10" s="500">
        <f>K8-M8</f>
        <v>380328.47</v>
      </c>
      <c r="L10" s="501"/>
      <c r="M10" s="501"/>
      <c r="N10" s="309" t="s">
        <v>169</v>
      </c>
    </row>
    <row r="11" spans="5:13" ht="24">
      <c r="E11" s="496">
        <v>1000000</v>
      </c>
      <c r="F11" s="497"/>
      <c r="G11" s="497"/>
      <c r="H11" s="497"/>
      <c r="I11" s="497"/>
      <c r="J11" s="497"/>
      <c r="K11" s="497"/>
      <c r="L11" s="497"/>
      <c r="M11" s="497"/>
    </row>
    <row r="12" spans="3:7" ht="24">
      <c r="C12" s="312">
        <v>1.3067</v>
      </c>
      <c r="D12" s="309" t="s">
        <v>168</v>
      </c>
      <c r="E12" s="316">
        <f>E10</f>
        <v>0.0016000000000000458</v>
      </c>
      <c r="F12" s="315" t="s">
        <v>171</v>
      </c>
      <c r="G12" s="320">
        <f>K10</f>
        <v>380328.47</v>
      </c>
    </row>
    <row r="13" spans="5:7" ht="24">
      <c r="E13" s="496">
        <f>E11</f>
        <v>1000000</v>
      </c>
      <c r="F13" s="497"/>
      <c r="G13" s="497"/>
    </row>
    <row r="14" spans="5:7" ht="24">
      <c r="E14" s="321"/>
      <c r="F14" s="322"/>
      <c r="G14" s="322"/>
    </row>
    <row r="15" spans="3:7" ht="24">
      <c r="C15" s="312">
        <v>1.3067</v>
      </c>
      <c r="D15" s="309" t="s">
        <v>168</v>
      </c>
      <c r="E15" s="501">
        <f>E12*G12</f>
        <v>608.5255520000173</v>
      </c>
      <c r="F15" s="501"/>
      <c r="G15" s="501"/>
    </row>
    <row r="16" spans="5:7" ht="24">
      <c r="E16" s="496">
        <f>E13</f>
        <v>1000000</v>
      </c>
      <c r="F16" s="497"/>
      <c r="G16" s="497"/>
    </row>
    <row r="17" spans="3:5" ht="24">
      <c r="C17" s="312">
        <v>1.3067</v>
      </c>
      <c r="D17" s="309" t="s">
        <v>168</v>
      </c>
      <c r="E17" s="323">
        <f>E15/E16</f>
        <v>0.0006085255520000174</v>
      </c>
    </row>
    <row r="18" spans="4:5" ht="24">
      <c r="D18" s="309" t="s">
        <v>155</v>
      </c>
      <c r="E18" s="323">
        <f>C17-E17</f>
        <v>1.306091474448</v>
      </c>
    </row>
  </sheetData>
  <sheetProtection/>
  <mergeCells count="7">
    <mergeCell ref="E16:G16"/>
    <mergeCell ref="E9:M9"/>
    <mergeCell ref="E10:G10"/>
    <mergeCell ref="K10:M10"/>
    <mergeCell ref="E11:M11"/>
    <mergeCell ref="E13:G13"/>
    <mergeCell ref="E15:G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K74"/>
  <sheetViews>
    <sheetView zoomScaleSheetLayoutView="80" workbookViewId="0" topLeftCell="A1">
      <selection activeCell="M58" sqref="M58"/>
    </sheetView>
  </sheetViews>
  <sheetFormatPr defaultColWidth="9.00390625" defaultRowHeight="24"/>
  <cols>
    <col min="1" max="1" width="4.875" style="0" customWidth="1"/>
    <col min="2" max="2" width="43.50390625" style="0" customWidth="1"/>
    <col min="3" max="3" width="9.125" style="0" customWidth="1"/>
    <col min="4" max="4" width="5.625" style="0" customWidth="1"/>
    <col min="5" max="5" width="9.75390625" style="0" customWidth="1"/>
    <col min="6" max="6" width="11.00390625" style="0" customWidth="1"/>
    <col min="7" max="7" width="9.75390625" style="0" customWidth="1"/>
    <col min="8" max="8" width="11.00390625" style="0" customWidth="1"/>
    <col min="9" max="9" width="13.00390625" style="0" customWidth="1"/>
    <col min="10" max="10" width="7.50390625" style="0" customWidth="1"/>
    <col min="11" max="11" width="8.00390625" style="0" customWidth="1"/>
    <col min="13" max="13" width="10.875" style="0" bestFit="1" customWidth="1"/>
  </cols>
  <sheetData>
    <row r="1" spans="1:11" ht="27.75">
      <c r="A1" s="107" t="s">
        <v>10</v>
      </c>
      <c r="B1" s="513" t="s">
        <v>11</v>
      </c>
      <c r="C1" s="513"/>
      <c r="D1" s="513"/>
      <c r="E1" s="513"/>
      <c r="F1" s="513"/>
      <c r="G1" s="513"/>
      <c r="H1" s="513"/>
      <c r="I1" s="513"/>
      <c r="J1" s="514"/>
      <c r="K1" s="515"/>
    </row>
    <row r="2" spans="1:11" ht="24">
      <c r="A2" s="502" t="s">
        <v>28</v>
      </c>
      <c r="B2" s="503"/>
      <c r="C2" s="503"/>
      <c r="D2" s="503"/>
      <c r="E2" s="503"/>
      <c r="F2" s="503"/>
      <c r="G2" s="503"/>
      <c r="H2" s="503"/>
      <c r="I2" s="503"/>
      <c r="J2" s="506"/>
      <c r="K2" s="507"/>
    </row>
    <row r="3" spans="1:11" ht="24">
      <c r="A3" s="502" t="s">
        <v>22</v>
      </c>
      <c r="B3" s="503"/>
      <c r="C3" s="503"/>
      <c r="D3" s="503"/>
      <c r="E3" s="503"/>
      <c r="F3" s="503"/>
      <c r="G3" s="503"/>
      <c r="H3" s="503"/>
      <c r="I3" s="503"/>
      <c r="J3" s="506"/>
      <c r="K3" s="507"/>
    </row>
    <row r="4" spans="1:11" ht="24">
      <c r="A4" s="502" t="s">
        <v>23</v>
      </c>
      <c r="B4" s="503"/>
      <c r="C4" s="503"/>
      <c r="D4" s="503"/>
      <c r="E4" s="503"/>
      <c r="F4" s="503"/>
      <c r="G4" s="503"/>
      <c r="H4" s="503"/>
      <c r="I4" s="503"/>
      <c r="J4" s="506"/>
      <c r="K4" s="507"/>
    </row>
    <row r="5" spans="1:11" ht="24">
      <c r="A5" s="502" t="s">
        <v>263</v>
      </c>
      <c r="B5" s="503"/>
      <c r="C5" s="503"/>
      <c r="D5" s="503"/>
      <c r="E5" s="503"/>
      <c r="F5" s="503"/>
      <c r="G5" s="503"/>
      <c r="H5" s="503"/>
      <c r="I5" s="503"/>
      <c r="J5" s="504" t="s">
        <v>296</v>
      </c>
      <c r="K5" s="505"/>
    </row>
    <row r="6" spans="1:11" ht="24">
      <c r="A6" s="509" t="s">
        <v>12</v>
      </c>
      <c r="B6" s="511" t="s">
        <v>0</v>
      </c>
      <c r="C6" s="511" t="s">
        <v>2</v>
      </c>
      <c r="D6" s="511" t="s">
        <v>3</v>
      </c>
      <c r="E6" s="508" t="s">
        <v>4</v>
      </c>
      <c r="F6" s="508"/>
      <c r="G6" s="508" t="s">
        <v>5</v>
      </c>
      <c r="H6" s="508"/>
      <c r="I6" s="511" t="s">
        <v>13</v>
      </c>
      <c r="J6" s="516" t="s">
        <v>1</v>
      </c>
      <c r="K6" s="517"/>
    </row>
    <row r="7" spans="1:11" ht="24">
      <c r="A7" s="510"/>
      <c r="B7" s="512"/>
      <c r="C7" s="512"/>
      <c r="D7" s="512"/>
      <c r="E7" s="4" t="s">
        <v>14</v>
      </c>
      <c r="F7" s="4" t="s">
        <v>15</v>
      </c>
      <c r="G7" s="4" t="s">
        <v>14</v>
      </c>
      <c r="H7" s="4" t="s">
        <v>15</v>
      </c>
      <c r="I7" s="512"/>
      <c r="J7" s="518"/>
      <c r="K7" s="519"/>
    </row>
    <row r="8" spans="1:11" ht="24">
      <c r="A8" s="109">
        <v>1</v>
      </c>
      <c r="B8" s="16" t="s">
        <v>27</v>
      </c>
      <c r="C8" s="5"/>
      <c r="D8" s="6"/>
      <c r="E8" s="5"/>
      <c r="F8" s="7"/>
      <c r="G8" s="8"/>
      <c r="H8" s="7"/>
      <c r="I8" s="7"/>
      <c r="J8" s="19"/>
      <c r="K8" s="110"/>
    </row>
    <row r="9" spans="1:11" s="28" customFormat="1" ht="24">
      <c r="A9" s="109">
        <v>1.1</v>
      </c>
      <c r="B9" s="32" t="s">
        <v>111</v>
      </c>
      <c r="C9" s="5"/>
      <c r="D9" s="6"/>
      <c r="E9" s="5"/>
      <c r="F9" s="7"/>
      <c r="G9" s="8"/>
      <c r="H9" s="7"/>
      <c r="I9" s="7"/>
      <c r="J9" s="23"/>
      <c r="K9" s="111"/>
    </row>
    <row r="10" spans="1:11" s="28" customFormat="1" ht="24">
      <c r="A10" s="268">
        <v>1</v>
      </c>
      <c r="B10" s="27" t="s">
        <v>112</v>
      </c>
      <c r="C10" s="25">
        <v>72.85</v>
      </c>
      <c r="D10" s="10" t="s">
        <v>34</v>
      </c>
      <c r="E10" s="8"/>
      <c r="F10" s="9"/>
      <c r="G10" s="8">
        <v>25</v>
      </c>
      <c r="H10" s="9">
        <f aca="true" t="shared" si="0" ref="H10:H16">SUM(C10*G10)</f>
        <v>1821.2499999999998</v>
      </c>
      <c r="I10" s="9">
        <f aca="true" t="shared" si="1" ref="I10:I16">F10+H10</f>
        <v>1821.2499999999998</v>
      </c>
      <c r="J10" s="23"/>
      <c r="K10" s="111"/>
    </row>
    <row r="11" spans="1:11" s="28" customFormat="1" ht="24">
      <c r="A11" s="268">
        <v>2</v>
      </c>
      <c r="B11" s="27" t="s">
        <v>113</v>
      </c>
      <c r="C11" s="26">
        <v>2</v>
      </c>
      <c r="D11" s="104" t="s">
        <v>6</v>
      </c>
      <c r="E11" s="8"/>
      <c r="F11" s="9"/>
      <c r="G11" s="8">
        <v>190</v>
      </c>
      <c r="H11" s="9">
        <f t="shared" si="0"/>
        <v>380</v>
      </c>
      <c r="I11" s="9">
        <f t="shared" si="1"/>
        <v>380</v>
      </c>
      <c r="J11" s="23"/>
      <c r="K11" s="111"/>
    </row>
    <row r="12" spans="1:11" s="28" customFormat="1" ht="24">
      <c r="A12" s="268">
        <v>3</v>
      </c>
      <c r="B12" s="27" t="s">
        <v>114</v>
      </c>
      <c r="C12" s="26">
        <v>9</v>
      </c>
      <c r="D12" s="104" t="s">
        <v>6</v>
      </c>
      <c r="E12" s="8"/>
      <c r="F12" s="9"/>
      <c r="G12" s="8">
        <v>100</v>
      </c>
      <c r="H12" s="9">
        <f t="shared" si="0"/>
        <v>900</v>
      </c>
      <c r="I12" s="9">
        <f t="shared" si="1"/>
        <v>900</v>
      </c>
      <c r="J12" s="23"/>
      <c r="K12" s="111"/>
    </row>
    <row r="13" spans="1:11" s="28" customFormat="1" ht="24">
      <c r="A13" s="268">
        <v>4</v>
      </c>
      <c r="B13" s="27" t="s">
        <v>115</v>
      </c>
      <c r="C13" s="26">
        <v>1</v>
      </c>
      <c r="D13" s="104" t="s">
        <v>6</v>
      </c>
      <c r="E13" s="8"/>
      <c r="F13" s="9"/>
      <c r="G13" s="8">
        <v>150</v>
      </c>
      <c r="H13" s="9">
        <f t="shared" si="0"/>
        <v>150</v>
      </c>
      <c r="I13" s="9">
        <f t="shared" si="1"/>
        <v>150</v>
      </c>
      <c r="J13" s="23"/>
      <c r="K13" s="111"/>
    </row>
    <row r="14" spans="1:11" s="28" customFormat="1" ht="24">
      <c r="A14" s="268">
        <v>5</v>
      </c>
      <c r="B14" s="27" t="s">
        <v>117</v>
      </c>
      <c r="C14" s="25">
        <v>34</v>
      </c>
      <c r="D14" s="104" t="s">
        <v>16</v>
      </c>
      <c r="E14" s="8"/>
      <c r="F14" s="9"/>
      <c r="G14" s="8">
        <v>25</v>
      </c>
      <c r="H14" s="9">
        <f t="shared" si="0"/>
        <v>850</v>
      </c>
      <c r="I14" s="9">
        <f t="shared" si="1"/>
        <v>850</v>
      </c>
      <c r="J14" s="23"/>
      <c r="K14" s="111"/>
    </row>
    <row r="15" spans="1:11" s="28" customFormat="1" ht="24">
      <c r="A15" s="268">
        <v>6</v>
      </c>
      <c r="B15" s="27" t="s">
        <v>118</v>
      </c>
      <c r="C15" s="26">
        <v>1</v>
      </c>
      <c r="D15" s="104" t="s">
        <v>6</v>
      </c>
      <c r="E15" s="8"/>
      <c r="F15" s="9"/>
      <c r="G15" s="8">
        <v>172.8</v>
      </c>
      <c r="H15" s="9">
        <f t="shared" si="0"/>
        <v>172.8</v>
      </c>
      <c r="I15" s="9">
        <f t="shared" si="1"/>
        <v>172.8</v>
      </c>
      <c r="J15" s="23"/>
      <c r="K15" s="111"/>
    </row>
    <row r="16" spans="1:11" s="28" customFormat="1" ht="24">
      <c r="A16" s="268">
        <v>7</v>
      </c>
      <c r="B16" s="27" t="s">
        <v>119</v>
      </c>
      <c r="C16" s="25">
        <v>27.3</v>
      </c>
      <c r="D16" s="10" t="s">
        <v>34</v>
      </c>
      <c r="E16" s="8"/>
      <c r="F16" s="9"/>
      <c r="G16" s="8">
        <v>20</v>
      </c>
      <c r="H16" s="9">
        <f t="shared" si="0"/>
        <v>546</v>
      </c>
      <c r="I16" s="9">
        <f t="shared" si="1"/>
        <v>546</v>
      </c>
      <c r="J16" s="23"/>
      <c r="K16" s="111"/>
    </row>
    <row r="17" spans="1:11" s="28" customFormat="1" ht="24">
      <c r="A17" s="268">
        <v>8</v>
      </c>
      <c r="B17" s="27" t="s">
        <v>247</v>
      </c>
      <c r="C17" s="25">
        <v>1</v>
      </c>
      <c r="D17" s="10" t="s">
        <v>18</v>
      </c>
      <c r="E17" s="8"/>
      <c r="F17" s="9"/>
      <c r="G17" s="8">
        <v>3000</v>
      </c>
      <c r="H17" s="9">
        <f>SUM(C17*G17)</f>
        <v>3000</v>
      </c>
      <c r="I17" s="9">
        <f>F17+H17</f>
        <v>3000</v>
      </c>
      <c r="J17" s="23"/>
      <c r="K17" s="111"/>
    </row>
    <row r="18" spans="1:11" s="28" customFormat="1" ht="24">
      <c r="A18" s="109"/>
      <c r="B18" s="410" t="s">
        <v>35</v>
      </c>
      <c r="C18" s="406"/>
      <c r="D18" s="407"/>
      <c r="E18" s="408"/>
      <c r="F18" s="409"/>
      <c r="G18" s="408"/>
      <c r="H18" s="409"/>
      <c r="I18" s="405">
        <f>SUM(I10:I17)</f>
        <v>7820.05</v>
      </c>
      <c r="J18" s="23"/>
      <c r="K18" s="111"/>
    </row>
    <row r="19" spans="1:11" s="28" customFormat="1" ht="24">
      <c r="A19" s="109"/>
      <c r="B19" s="32" t="s">
        <v>36</v>
      </c>
      <c r="C19" s="5"/>
      <c r="D19" s="6"/>
      <c r="E19" s="5"/>
      <c r="F19" s="7"/>
      <c r="G19" s="8"/>
      <c r="H19" s="7"/>
      <c r="I19" s="9"/>
      <c r="J19" s="23"/>
      <c r="K19" s="111"/>
    </row>
    <row r="20" spans="1:11" s="28" customFormat="1" ht="24">
      <c r="A20" s="268">
        <v>1</v>
      </c>
      <c r="B20" s="27" t="s">
        <v>120</v>
      </c>
      <c r="C20" s="25">
        <v>71.75</v>
      </c>
      <c r="D20" s="10" t="s">
        <v>34</v>
      </c>
      <c r="E20" s="8"/>
      <c r="F20" s="9"/>
      <c r="G20" s="8">
        <v>25</v>
      </c>
      <c r="H20" s="9">
        <f>SUM(C20*G20)</f>
        <v>1793.75</v>
      </c>
      <c r="I20" s="9">
        <f>F20+H20</f>
        <v>1793.75</v>
      </c>
      <c r="J20" s="23"/>
      <c r="K20" s="111"/>
    </row>
    <row r="21" spans="1:11" ht="24">
      <c r="A21" s="268">
        <v>2</v>
      </c>
      <c r="B21" s="27" t="s">
        <v>121</v>
      </c>
      <c r="C21" s="26">
        <v>2</v>
      </c>
      <c r="D21" s="104" t="s">
        <v>6</v>
      </c>
      <c r="E21" s="8"/>
      <c r="F21" s="9"/>
      <c r="G21" s="8">
        <v>190</v>
      </c>
      <c r="H21" s="9">
        <f>SUM(C21*G21)</f>
        <v>380</v>
      </c>
      <c r="I21" s="9">
        <f>F21+H21</f>
        <v>380</v>
      </c>
      <c r="J21" s="65"/>
      <c r="K21" s="122"/>
    </row>
    <row r="22" spans="1:11" ht="24">
      <c r="A22" s="268">
        <v>3</v>
      </c>
      <c r="B22" s="27" t="s">
        <v>122</v>
      </c>
      <c r="C22" s="26">
        <v>9</v>
      </c>
      <c r="D22" s="104" t="s">
        <v>6</v>
      </c>
      <c r="E22" s="8"/>
      <c r="F22" s="9"/>
      <c r="G22" s="8">
        <v>100</v>
      </c>
      <c r="H22" s="9">
        <f>SUM(C22*G22)</f>
        <v>900</v>
      </c>
      <c r="I22" s="9">
        <f>F22+H22</f>
        <v>900</v>
      </c>
      <c r="J22" s="65"/>
      <c r="K22" s="123"/>
    </row>
    <row r="23" spans="1:11" ht="24">
      <c r="A23" s="268">
        <v>4</v>
      </c>
      <c r="B23" s="27" t="s">
        <v>123</v>
      </c>
      <c r="C23" s="26">
        <v>1</v>
      </c>
      <c r="D23" s="104" t="s">
        <v>6</v>
      </c>
      <c r="E23" s="8"/>
      <c r="F23" s="9"/>
      <c r="G23" s="8">
        <v>150</v>
      </c>
      <c r="H23" s="9">
        <f>SUM(C23*G23)</f>
        <v>150</v>
      </c>
      <c r="I23" s="9">
        <f>F23+H23</f>
        <v>150</v>
      </c>
      <c r="J23" s="65"/>
      <c r="K23" s="123"/>
    </row>
    <row r="24" spans="1:11" ht="24">
      <c r="A24" s="269">
        <v>5</v>
      </c>
      <c r="B24" s="237" t="s">
        <v>116</v>
      </c>
      <c r="C24" s="238">
        <v>34</v>
      </c>
      <c r="D24" s="239" t="s">
        <v>16</v>
      </c>
      <c r="E24" s="240"/>
      <c r="F24" s="241"/>
      <c r="G24" s="240">
        <v>25</v>
      </c>
      <c r="H24" s="241">
        <f>SUM(C24*G24)</f>
        <v>850</v>
      </c>
      <c r="I24" s="241">
        <f>F24+H24</f>
        <v>850</v>
      </c>
      <c r="J24" s="242"/>
      <c r="K24" s="243"/>
    </row>
    <row r="25" spans="1:11" ht="27.75">
      <c r="A25" s="108" t="s">
        <v>10</v>
      </c>
      <c r="B25" s="520" t="s">
        <v>11</v>
      </c>
      <c r="C25" s="520"/>
      <c r="D25" s="520"/>
      <c r="E25" s="520"/>
      <c r="F25" s="520"/>
      <c r="G25" s="520"/>
      <c r="H25" s="520"/>
      <c r="I25" s="520"/>
      <c r="J25" s="521"/>
      <c r="K25" s="522"/>
    </row>
    <row r="26" spans="1:11" s="1" customFormat="1" ht="24">
      <c r="A26" s="502" t="s">
        <v>29</v>
      </c>
      <c r="B26" s="503"/>
      <c r="C26" s="503"/>
      <c r="D26" s="503"/>
      <c r="E26" s="503"/>
      <c r="F26" s="503"/>
      <c r="G26" s="503"/>
      <c r="H26" s="503"/>
      <c r="I26" s="503"/>
      <c r="J26" s="506"/>
      <c r="K26" s="507"/>
    </row>
    <row r="27" spans="1:11" ht="24">
      <c r="A27" s="502" t="s">
        <v>22</v>
      </c>
      <c r="B27" s="503"/>
      <c r="C27" s="503"/>
      <c r="D27" s="503"/>
      <c r="E27" s="503"/>
      <c r="F27" s="503"/>
      <c r="G27" s="503"/>
      <c r="H27" s="503"/>
      <c r="I27" s="503"/>
      <c r="J27" s="506"/>
      <c r="K27" s="507"/>
    </row>
    <row r="28" spans="1:11" ht="24">
      <c r="A28" s="502" t="s">
        <v>23</v>
      </c>
      <c r="B28" s="503"/>
      <c r="C28" s="503"/>
      <c r="D28" s="503"/>
      <c r="E28" s="503"/>
      <c r="F28" s="503"/>
      <c r="G28" s="503"/>
      <c r="H28" s="503"/>
      <c r="I28" s="503"/>
      <c r="J28" s="506"/>
      <c r="K28" s="507"/>
    </row>
    <row r="29" spans="1:11" ht="24">
      <c r="A29" s="502" t="s">
        <v>264</v>
      </c>
      <c r="B29" s="503"/>
      <c r="C29" s="503"/>
      <c r="D29" s="503"/>
      <c r="E29" s="503"/>
      <c r="F29" s="503"/>
      <c r="G29" s="503"/>
      <c r="H29" s="503"/>
      <c r="I29" s="503"/>
      <c r="J29" s="504" t="s">
        <v>297</v>
      </c>
      <c r="K29" s="505"/>
    </row>
    <row r="30" spans="1:11" ht="24">
      <c r="A30" s="509" t="s">
        <v>12</v>
      </c>
      <c r="B30" s="511" t="s">
        <v>0</v>
      </c>
      <c r="C30" s="511" t="s">
        <v>2</v>
      </c>
      <c r="D30" s="511" t="s">
        <v>3</v>
      </c>
      <c r="E30" s="508" t="s">
        <v>4</v>
      </c>
      <c r="F30" s="508"/>
      <c r="G30" s="508" t="s">
        <v>5</v>
      </c>
      <c r="H30" s="508"/>
      <c r="I30" s="511" t="s">
        <v>13</v>
      </c>
      <c r="J30" s="516" t="s">
        <v>1</v>
      </c>
      <c r="K30" s="517"/>
    </row>
    <row r="31" spans="1:11" ht="24">
      <c r="A31" s="510"/>
      <c r="B31" s="512"/>
      <c r="C31" s="512"/>
      <c r="D31" s="512"/>
      <c r="E31" s="4" t="s">
        <v>14</v>
      </c>
      <c r="F31" s="4" t="s">
        <v>15</v>
      </c>
      <c r="G31" s="4" t="s">
        <v>14</v>
      </c>
      <c r="H31" s="4" t="s">
        <v>15</v>
      </c>
      <c r="I31" s="512"/>
      <c r="J31" s="518"/>
      <c r="K31" s="519"/>
    </row>
    <row r="32" spans="1:11" s="28" customFormat="1" ht="24">
      <c r="A32" s="268">
        <v>6</v>
      </c>
      <c r="B32" s="27" t="s">
        <v>118</v>
      </c>
      <c r="C32" s="26">
        <v>1</v>
      </c>
      <c r="D32" s="104" t="s">
        <v>6</v>
      </c>
      <c r="E32" s="8"/>
      <c r="F32" s="9"/>
      <c r="G32" s="8">
        <v>172.8</v>
      </c>
      <c r="H32" s="9">
        <f>SUM(C32*G32)</f>
        <v>172.8</v>
      </c>
      <c r="I32" s="9">
        <f>F32+H32</f>
        <v>172.8</v>
      </c>
      <c r="K32" s="236"/>
    </row>
    <row r="33" spans="1:11" s="28" customFormat="1" ht="24">
      <c r="A33" s="268">
        <v>7</v>
      </c>
      <c r="B33" s="27" t="s">
        <v>246</v>
      </c>
      <c r="C33" s="25">
        <v>27.3</v>
      </c>
      <c r="D33" s="10" t="s">
        <v>34</v>
      </c>
      <c r="E33" s="8"/>
      <c r="F33" s="9"/>
      <c r="G33" s="8">
        <v>20</v>
      </c>
      <c r="H33" s="9">
        <f>SUM(C33*G33)</f>
        <v>546</v>
      </c>
      <c r="I33" s="9">
        <f>F33+H33</f>
        <v>546</v>
      </c>
      <c r="J33" s="389"/>
      <c r="K33" s="390"/>
    </row>
    <row r="34" spans="1:11" s="28" customFormat="1" ht="24">
      <c r="A34" s="268">
        <v>8</v>
      </c>
      <c r="B34" s="27" t="s">
        <v>247</v>
      </c>
      <c r="C34" s="25">
        <v>1</v>
      </c>
      <c r="D34" s="10" t="s">
        <v>18</v>
      </c>
      <c r="E34" s="8"/>
      <c r="F34" s="9"/>
      <c r="G34" s="8">
        <v>3000</v>
      </c>
      <c r="H34" s="9">
        <f>SUM(C34*G34)</f>
        <v>3000</v>
      </c>
      <c r="I34" s="9">
        <f>F34+H34</f>
        <v>3000</v>
      </c>
      <c r="J34" s="389"/>
      <c r="K34" s="390"/>
    </row>
    <row r="35" spans="1:11" s="28" customFormat="1" ht="24">
      <c r="A35" s="109"/>
      <c r="B35" s="410" t="s">
        <v>37</v>
      </c>
      <c r="C35" s="406"/>
      <c r="D35" s="407"/>
      <c r="E35" s="408"/>
      <c r="F35" s="409"/>
      <c r="G35" s="408"/>
      <c r="H35" s="409"/>
      <c r="I35" s="405">
        <f>SUM(I20:I34)</f>
        <v>7792.55</v>
      </c>
      <c r="J35" s="389"/>
      <c r="K35" s="390"/>
    </row>
    <row r="36" spans="1:11" s="28" customFormat="1" ht="24">
      <c r="A36" s="109"/>
      <c r="B36" s="400" t="s">
        <v>43</v>
      </c>
      <c r="C36" s="401"/>
      <c r="D36" s="402"/>
      <c r="E36" s="403"/>
      <c r="F36" s="404"/>
      <c r="G36" s="403"/>
      <c r="H36" s="404"/>
      <c r="I36" s="405">
        <f>SUM(I18+I35)</f>
        <v>15612.6</v>
      </c>
      <c r="J36" s="389"/>
      <c r="K36" s="390"/>
    </row>
    <row r="37" spans="1:11" s="28" customFormat="1" ht="24">
      <c r="A37" s="144"/>
      <c r="B37" s="145" t="s">
        <v>39</v>
      </c>
      <c r="C37" s="146"/>
      <c r="D37" s="6"/>
      <c r="E37" s="146"/>
      <c r="F37" s="7"/>
      <c r="G37" s="8"/>
      <c r="H37" s="7"/>
      <c r="I37" s="7"/>
      <c r="J37" s="389"/>
      <c r="K37" s="390"/>
    </row>
    <row r="38" spans="1:11" ht="24">
      <c r="A38" s="270">
        <v>1</v>
      </c>
      <c r="B38" s="27" t="s">
        <v>124</v>
      </c>
      <c r="C38" s="26">
        <v>1</v>
      </c>
      <c r="D38" s="10" t="s">
        <v>19</v>
      </c>
      <c r="E38" s="12"/>
      <c r="F38" s="9"/>
      <c r="G38" s="8">
        <v>220</v>
      </c>
      <c r="H38" s="9">
        <f>SUM(C38*G38)</f>
        <v>220</v>
      </c>
      <c r="I38" s="9">
        <f>F38+H38</f>
        <v>220</v>
      </c>
      <c r="J38" s="20"/>
      <c r="K38" s="391"/>
    </row>
    <row r="39" spans="1:11" ht="24">
      <c r="A39" s="270">
        <v>2</v>
      </c>
      <c r="B39" s="27" t="s">
        <v>125</v>
      </c>
      <c r="C39" s="26">
        <v>18</v>
      </c>
      <c r="D39" s="10" t="s">
        <v>21</v>
      </c>
      <c r="E39" s="12"/>
      <c r="F39" s="9"/>
      <c r="G39" s="8">
        <v>35</v>
      </c>
      <c r="H39" s="9">
        <f aca="true" t="shared" si="2" ref="H39:H44">SUM(C39*G39)</f>
        <v>630</v>
      </c>
      <c r="I39" s="9">
        <f aca="true" t="shared" si="3" ref="I39:I44">F39+H39</f>
        <v>630</v>
      </c>
      <c r="J39" s="65"/>
      <c r="K39" s="122"/>
    </row>
    <row r="40" spans="1:11" ht="24">
      <c r="A40" s="147">
        <v>3</v>
      </c>
      <c r="B40" s="27" t="s">
        <v>126</v>
      </c>
      <c r="C40" s="26">
        <v>65</v>
      </c>
      <c r="D40" s="10" t="s">
        <v>9</v>
      </c>
      <c r="E40" s="12"/>
      <c r="F40" s="9"/>
      <c r="G40" s="8">
        <v>30</v>
      </c>
      <c r="H40" s="9">
        <f t="shared" si="2"/>
        <v>1950</v>
      </c>
      <c r="I40" s="9">
        <f t="shared" si="3"/>
        <v>1950</v>
      </c>
      <c r="J40" s="65"/>
      <c r="K40" s="123"/>
    </row>
    <row r="41" spans="1:11" ht="24">
      <c r="A41" s="148">
        <v>4</v>
      </c>
      <c r="B41" s="27" t="s">
        <v>127</v>
      </c>
      <c r="C41" s="132">
        <v>1</v>
      </c>
      <c r="D41" s="10" t="s">
        <v>6</v>
      </c>
      <c r="E41" s="12"/>
      <c r="F41" s="13"/>
      <c r="G41" s="8">
        <v>70</v>
      </c>
      <c r="H41" s="9">
        <f t="shared" si="2"/>
        <v>70</v>
      </c>
      <c r="I41" s="9">
        <f t="shared" si="3"/>
        <v>70</v>
      </c>
      <c r="J41" s="65"/>
      <c r="K41" s="123"/>
    </row>
    <row r="42" spans="1:11" ht="24">
      <c r="A42" s="148">
        <v>5</v>
      </c>
      <c r="B42" s="27" t="s">
        <v>294</v>
      </c>
      <c r="C42" s="133">
        <v>6</v>
      </c>
      <c r="D42" s="104" t="s">
        <v>8</v>
      </c>
      <c r="E42" s="103"/>
      <c r="F42" s="102"/>
      <c r="G42" s="8">
        <v>35</v>
      </c>
      <c r="H42" s="9">
        <f t="shared" si="2"/>
        <v>210</v>
      </c>
      <c r="I42" s="9">
        <f t="shared" si="3"/>
        <v>210</v>
      </c>
      <c r="J42" s="66"/>
      <c r="K42" s="122"/>
    </row>
    <row r="43" spans="1:11" ht="24">
      <c r="A43" s="147">
        <v>6</v>
      </c>
      <c r="B43" s="27" t="s">
        <v>295</v>
      </c>
      <c r="C43" s="26">
        <v>2</v>
      </c>
      <c r="D43" s="34" t="s">
        <v>8</v>
      </c>
      <c r="E43" s="12"/>
      <c r="F43" s="9"/>
      <c r="G43" s="8">
        <v>35</v>
      </c>
      <c r="H43" s="9">
        <f t="shared" si="2"/>
        <v>70</v>
      </c>
      <c r="I43" s="9">
        <f t="shared" si="3"/>
        <v>70</v>
      </c>
      <c r="J43" s="106"/>
      <c r="K43" s="124"/>
    </row>
    <row r="44" spans="1:11" ht="24">
      <c r="A44" s="147">
        <v>7</v>
      </c>
      <c r="B44" s="27" t="s">
        <v>128</v>
      </c>
      <c r="C44" s="26">
        <v>3</v>
      </c>
      <c r="D44" s="10" t="s">
        <v>7</v>
      </c>
      <c r="E44" s="12"/>
      <c r="F44" s="9"/>
      <c r="G44" s="8">
        <v>1000</v>
      </c>
      <c r="H44" s="9">
        <f t="shared" si="2"/>
        <v>3000</v>
      </c>
      <c r="I44" s="9">
        <f t="shared" si="3"/>
        <v>3000</v>
      </c>
      <c r="J44" s="20"/>
      <c r="K44" s="125"/>
    </row>
    <row r="45" spans="1:11" ht="24">
      <c r="A45" s="113"/>
      <c r="B45" s="410" t="s">
        <v>38</v>
      </c>
      <c r="C45" s="406"/>
      <c r="D45" s="407"/>
      <c r="E45" s="408"/>
      <c r="F45" s="409"/>
      <c r="G45" s="408"/>
      <c r="H45" s="409"/>
      <c r="I45" s="405">
        <f>SUM(I38:I44)</f>
        <v>6150</v>
      </c>
      <c r="J45" s="65"/>
      <c r="K45" s="123"/>
    </row>
    <row r="46" spans="1:11" ht="24">
      <c r="A46" s="114"/>
      <c r="B46" s="31"/>
      <c r="C46" s="25"/>
      <c r="D46" s="10"/>
      <c r="E46" s="12"/>
      <c r="F46" s="9"/>
      <c r="G46" s="8"/>
      <c r="H46" s="9"/>
      <c r="I46" s="9"/>
      <c r="J46" s="65"/>
      <c r="K46" s="112"/>
    </row>
    <row r="47" spans="1:11" ht="24">
      <c r="A47" s="114"/>
      <c r="B47" s="145" t="s">
        <v>40</v>
      </c>
      <c r="C47" s="146"/>
      <c r="D47" s="6"/>
      <c r="E47" s="146"/>
      <c r="F47" s="7"/>
      <c r="G47" s="8"/>
      <c r="H47" s="7"/>
      <c r="I47" s="7"/>
      <c r="J47" s="65"/>
      <c r="K47" s="112"/>
    </row>
    <row r="48" spans="1:11" ht="24">
      <c r="A48" s="271">
        <v>1</v>
      </c>
      <c r="B48" s="27" t="s">
        <v>124</v>
      </c>
      <c r="C48" s="26">
        <v>1</v>
      </c>
      <c r="D48" s="10" t="s">
        <v>19</v>
      </c>
      <c r="E48" s="12"/>
      <c r="F48" s="9"/>
      <c r="G48" s="8">
        <v>220</v>
      </c>
      <c r="H48" s="9">
        <f>SUM(C48*G48)</f>
        <v>220</v>
      </c>
      <c r="I48" s="9">
        <f>F48+H48</f>
        <v>220</v>
      </c>
      <c r="J48" s="65"/>
      <c r="K48" s="112"/>
    </row>
    <row r="49" spans="1:11" ht="24">
      <c r="A49" s="272">
        <v>2</v>
      </c>
      <c r="B49" s="237" t="s">
        <v>125</v>
      </c>
      <c r="C49" s="244">
        <v>18</v>
      </c>
      <c r="D49" s="245" t="s">
        <v>21</v>
      </c>
      <c r="E49" s="246"/>
      <c r="F49" s="241"/>
      <c r="G49" s="240">
        <v>35</v>
      </c>
      <c r="H49" s="241">
        <f>SUM(C49*G49)</f>
        <v>630</v>
      </c>
      <c r="I49" s="241">
        <f>F49+H49</f>
        <v>630</v>
      </c>
      <c r="J49" s="247"/>
      <c r="K49" s="248"/>
    </row>
    <row r="50" spans="1:11" ht="27.75">
      <c r="A50" s="108" t="s">
        <v>10</v>
      </c>
      <c r="B50" s="520" t="s">
        <v>11</v>
      </c>
      <c r="C50" s="520"/>
      <c r="D50" s="520"/>
      <c r="E50" s="520"/>
      <c r="F50" s="520"/>
      <c r="G50" s="520"/>
      <c r="H50" s="520"/>
      <c r="I50" s="520"/>
      <c r="J50" s="521"/>
      <c r="K50" s="522"/>
    </row>
    <row r="51" spans="1:11" ht="24">
      <c r="A51" s="502" t="s">
        <v>29</v>
      </c>
      <c r="B51" s="503"/>
      <c r="C51" s="503"/>
      <c r="D51" s="503"/>
      <c r="E51" s="503"/>
      <c r="F51" s="503"/>
      <c r="G51" s="503"/>
      <c r="H51" s="503"/>
      <c r="I51" s="503"/>
      <c r="J51" s="506"/>
      <c r="K51" s="507"/>
    </row>
    <row r="52" spans="1:11" ht="24">
      <c r="A52" s="502" t="s">
        <v>22</v>
      </c>
      <c r="B52" s="503"/>
      <c r="C52" s="503"/>
      <c r="D52" s="503"/>
      <c r="E52" s="503"/>
      <c r="F52" s="503"/>
      <c r="G52" s="503"/>
      <c r="H52" s="503"/>
      <c r="I52" s="503"/>
      <c r="J52" s="506"/>
      <c r="K52" s="507"/>
    </row>
    <row r="53" spans="1:11" ht="24">
      <c r="A53" s="502" t="s">
        <v>23</v>
      </c>
      <c r="B53" s="503"/>
      <c r="C53" s="503"/>
      <c r="D53" s="503"/>
      <c r="E53" s="503"/>
      <c r="F53" s="503"/>
      <c r="G53" s="503"/>
      <c r="H53" s="503"/>
      <c r="I53" s="503"/>
      <c r="J53" s="506"/>
      <c r="K53" s="507"/>
    </row>
    <row r="54" spans="1:11" s="28" customFormat="1" ht="24">
      <c r="A54" s="502" t="s">
        <v>265</v>
      </c>
      <c r="B54" s="503"/>
      <c r="C54" s="503"/>
      <c r="D54" s="503"/>
      <c r="E54" s="503"/>
      <c r="F54" s="503"/>
      <c r="G54" s="503"/>
      <c r="H54" s="503"/>
      <c r="I54" s="503"/>
      <c r="J54" s="504" t="s">
        <v>298</v>
      </c>
      <c r="K54" s="505"/>
    </row>
    <row r="55" spans="1:11" s="28" customFormat="1" ht="24">
      <c r="A55" s="509" t="s">
        <v>12</v>
      </c>
      <c r="B55" s="511" t="s">
        <v>0</v>
      </c>
      <c r="C55" s="511" t="s">
        <v>2</v>
      </c>
      <c r="D55" s="511" t="s">
        <v>3</v>
      </c>
      <c r="E55" s="508" t="s">
        <v>4</v>
      </c>
      <c r="F55" s="508"/>
      <c r="G55" s="508" t="s">
        <v>5</v>
      </c>
      <c r="H55" s="508"/>
      <c r="I55" s="511" t="s">
        <v>13</v>
      </c>
      <c r="J55" s="516" t="s">
        <v>1</v>
      </c>
      <c r="K55" s="517"/>
    </row>
    <row r="56" spans="1:11" ht="24">
      <c r="A56" s="510"/>
      <c r="B56" s="512"/>
      <c r="C56" s="512"/>
      <c r="D56" s="512"/>
      <c r="E56" s="4" t="s">
        <v>14</v>
      </c>
      <c r="F56" s="4" t="s">
        <v>15</v>
      </c>
      <c r="G56" s="4" t="s">
        <v>14</v>
      </c>
      <c r="H56" s="4" t="s">
        <v>15</v>
      </c>
      <c r="I56" s="512"/>
      <c r="J56" s="518"/>
      <c r="K56" s="519"/>
    </row>
    <row r="57" spans="1:11" ht="24">
      <c r="A57" s="268">
        <v>3</v>
      </c>
      <c r="B57" s="27" t="s">
        <v>126</v>
      </c>
      <c r="C57" s="26">
        <v>63</v>
      </c>
      <c r="D57" s="10" t="s">
        <v>9</v>
      </c>
      <c r="E57" s="12"/>
      <c r="F57" s="9"/>
      <c r="G57" s="8">
        <v>30</v>
      </c>
      <c r="H57" s="9">
        <f>SUM(C57*G57)</f>
        <v>1890</v>
      </c>
      <c r="I57" s="9">
        <f>F57+H57</f>
        <v>1890</v>
      </c>
      <c r="J57" s="392"/>
      <c r="K57" s="393"/>
    </row>
    <row r="58" spans="1:11" ht="24">
      <c r="A58" s="268">
        <v>4</v>
      </c>
      <c r="B58" s="27" t="s">
        <v>127</v>
      </c>
      <c r="C58" s="132">
        <v>1</v>
      </c>
      <c r="D58" s="105" t="s">
        <v>6</v>
      </c>
      <c r="E58" s="14"/>
      <c r="F58" s="13"/>
      <c r="G58" s="8">
        <v>70</v>
      </c>
      <c r="H58" s="9">
        <f>SUM(C58*G58)</f>
        <v>70</v>
      </c>
      <c r="I58" s="9">
        <f>F58+H58</f>
        <v>70</v>
      </c>
      <c r="J58" s="389"/>
      <c r="K58" s="390"/>
    </row>
    <row r="59" spans="1:11" ht="24">
      <c r="A59" s="268">
        <v>5</v>
      </c>
      <c r="B59" s="27" t="s">
        <v>294</v>
      </c>
      <c r="C59" s="419">
        <v>6</v>
      </c>
      <c r="D59" s="150" t="s">
        <v>8</v>
      </c>
      <c r="E59" s="151"/>
      <c r="F59" s="152"/>
      <c r="G59" s="8">
        <v>35</v>
      </c>
      <c r="H59" s="9">
        <f>SUM(C59*G59)</f>
        <v>210</v>
      </c>
      <c r="I59" s="9">
        <f>F59+H59</f>
        <v>210</v>
      </c>
      <c r="J59" s="389"/>
      <c r="K59" s="390"/>
    </row>
    <row r="60" spans="1:11" ht="24">
      <c r="A60" s="268">
        <v>6</v>
      </c>
      <c r="B60" s="27" t="s">
        <v>295</v>
      </c>
      <c r="C60" s="26">
        <v>2</v>
      </c>
      <c r="D60" s="33" t="s">
        <v>8</v>
      </c>
      <c r="E60" s="12"/>
      <c r="F60" s="7"/>
      <c r="G60" s="8">
        <v>35</v>
      </c>
      <c r="H60" s="9">
        <f>SUM(C60*G60)</f>
        <v>70</v>
      </c>
      <c r="I60" s="9">
        <f>F60+H60</f>
        <v>70</v>
      </c>
      <c r="J60" s="389"/>
      <c r="K60" s="390"/>
    </row>
    <row r="61" spans="1:11" ht="24">
      <c r="A61" s="109">
        <v>7</v>
      </c>
      <c r="B61" s="27" t="s">
        <v>128</v>
      </c>
      <c r="C61" s="26">
        <v>3</v>
      </c>
      <c r="D61" s="10" t="s">
        <v>7</v>
      </c>
      <c r="E61" s="12"/>
      <c r="F61" s="9"/>
      <c r="G61" s="8">
        <v>1000</v>
      </c>
      <c r="H61" s="9">
        <f>SUM(C61*G61)</f>
        <v>3000</v>
      </c>
      <c r="I61" s="9">
        <f>F61+H61</f>
        <v>3000</v>
      </c>
      <c r="J61" s="389"/>
      <c r="K61" s="390"/>
    </row>
    <row r="62" spans="1:11" ht="24">
      <c r="A62" s="144"/>
      <c r="B62" s="410" t="s">
        <v>41</v>
      </c>
      <c r="C62" s="406"/>
      <c r="D62" s="407"/>
      <c r="E62" s="408"/>
      <c r="F62" s="409"/>
      <c r="G62" s="408"/>
      <c r="H62" s="409"/>
      <c r="I62" s="405">
        <f>SUM(I48:I61)</f>
        <v>6090</v>
      </c>
      <c r="J62" s="389"/>
      <c r="K62" s="390"/>
    </row>
    <row r="63" spans="1:11" ht="24">
      <c r="A63" s="144"/>
      <c r="B63" s="27"/>
      <c r="C63" s="26"/>
      <c r="D63" s="10"/>
      <c r="E63" s="12"/>
      <c r="F63" s="9"/>
      <c r="G63" s="8"/>
      <c r="H63" s="9"/>
      <c r="I63" s="9"/>
      <c r="J63" s="20"/>
      <c r="K63" s="391"/>
    </row>
    <row r="64" spans="1:11" ht="24">
      <c r="A64" s="144"/>
      <c r="B64" s="27"/>
      <c r="C64" s="26"/>
      <c r="D64" s="10"/>
      <c r="E64" s="12"/>
      <c r="F64" s="9"/>
      <c r="G64" s="8"/>
      <c r="H64" s="9"/>
      <c r="I64" s="9"/>
      <c r="J64" s="65"/>
      <c r="K64" s="122"/>
    </row>
    <row r="65" spans="1:11" ht="24">
      <c r="A65" s="147"/>
      <c r="B65" s="400" t="s">
        <v>248</v>
      </c>
      <c r="C65" s="406"/>
      <c r="D65" s="407"/>
      <c r="E65" s="408"/>
      <c r="F65" s="409"/>
      <c r="G65" s="408"/>
      <c r="H65" s="409"/>
      <c r="I65" s="405">
        <f>SUM(I45+I62)</f>
        <v>12240</v>
      </c>
      <c r="J65" s="65"/>
      <c r="K65" s="123"/>
    </row>
    <row r="66" spans="1:11" ht="24">
      <c r="A66" s="148" t="s">
        <v>10</v>
      </c>
      <c r="B66" s="27"/>
      <c r="C66" s="132"/>
      <c r="D66" s="10"/>
      <c r="E66" s="12"/>
      <c r="F66" s="13"/>
      <c r="G66" s="8"/>
      <c r="H66" s="9"/>
      <c r="I66" s="9"/>
      <c r="J66" s="65"/>
      <c r="K66" s="123"/>
    </row>
    <row r="67" spans="1:11" ht="24">
      <c r="A67" s="148"/>
      <c r="B67" s="27"/>
      <c r="C67" s="133"/>
      <c r="D67" s="104"/>
      <c r="E67" s="103"/>
      <c r="F67" s="102"/>
      <c r="G67" s="8"/>
      <c r="H67" s="9"/>
      <c r="I67" s="9"/>
      <c r="J67" s="66"/>
      <c r="K67" s="122"/>
    </row>
    <row r="68" spans="1:11" ht="24">
      <c r="A68" s="147"/>
      <c r="B68" s="27"/>
      <c r="C68" s="26"/>
      <c r="D68" s="34"/>
      <c r="E68" s="12"/>
      <c r="F68" s="9"/>
      <c r="G68" s="8"/>
      <c r="H68" s="9"/>
      <c r="I68" s="9"/>
      <c r="J68" s="106"/>
      <c r="K68" s="124"/>
    </row>
    <row r="69" spans="1:11" ht="24">
      <c r="A69" s="147"/>
      <c r="B69" s="27"/>
      <c r="C69" s="26"/>
      <c r="D69" s="10"/>
      <c r="E69" s="12"/>
      <c r="F69" s="9"/>
      <c r="G69" s="8"/>
      <c r="H69" s="9"/>
      <c r="I69" s="9"/>
      <c r="J69" s="20"/>
      <c r="K69" s="125"/>
    </row>
    <row r="70" spans="1:11" ht="24">
      <c r="A70" s="113"/>
      <c r="B70" s="27"/>
      <c r="C70" s="139"/>
      <c r="D70" s="140"/>
      <c r="E70" s="8"/>
      <c r="F70" s="7"/>
      <c r="G70" s="8"/>
      <c r="H70" s="7"/>
      <c r="I70" s="141"/>
      <c r="J70" s="65"/>
      <c r="K70" s="123"/>
    </row>
    <row r="71" spans="1:11" ht="24">
      <c r="A71" s="114"/>
      <c r="B71" s="31"/>
      <c r="C71" s="25"/>
      <c r="D71" s="10"/>
      <c r="E71" s="12"/>
      <c r="F71" s="9"/>
      <c r="G71" s="8"/>
      <c r="H71" s="9"/>
      <c r="I71" s="9"/>
      <c r="J71" s="65"/>
      <c r="K71" s="112"/>
    </row>
    <row r="72" spans="1:11" ht="24">
      <c r="A72" s="114"/>
      <c r="B72" s="145"/>
      <c r="C72" s="146"/>
      <c r="D72" s="6"/>
      <c r="E72" s="146"/>
      <c r="F72" s="7"/>
      <c r="G72" s="8"/>
      <c r="H72" s="7"/>
      <c r="I72" s="7"/>
      <c r="J72" s="65"/>
      <c r="K72" s="112"/>
    </row>
    <row r="73" spans="1:11" ht="24">
      <c r="A73" s="115"/>
      <c r="B73" s="27"/>
      <c r="C73" s="26"/>
      <c r="D73" s="10"/>
      <c r="E73" s="12"/>
      <c r="F73" s="9"/>
      <c r="G73" s="8"/>
      <c r="H73" s="9"/>
      <c r="I73" s="9"/>
      <c r="J73" s="65"/>
      <c r="K73" s="112"/>
    </row>
    <row r="74" spans="1:11" ht="24">
      <c r="A74" s="149"/>
      <c r="B74" s="116" t="s">
        <v>42</v>
      </c>
      <c r="C74" s="117"/>
      <c r="D74" s="118"/>
      <c r="E74" s="119"/>
      <c r="F74" s="120"/>
      <c r="G74" s="121"/>
      <c r="H74" s="120"/>
      <c r="I74" s="120">
        <f>SUM(I36+I65)</f>
        <v>27852.6</v>
      </c>
      <c r="J74" s="142"/>
      <c r="K74" s="143"/>
    </row>
  </sheetData>
  <sheetProtection/>
  <mergeCells count="54">
    <mergeCell ref="A53:I53"/>
    <mergeCell ref="J53:K53"/>
    <mergeCell ref="A54:I54"/>
    <mergeCell ref="J54:K54"/>
    <mergeCell ref="A55:A56"/>
    <mergeCell ref="B55:B56"/>
    <mergeCell ref="C55:C56"/>
    <mergeCell ref="D55:D56"/>
    <mergeCell ref="E55:F55"/>
    <mergeCell ref="G55:H55"/>
    <mergeCell ref="B50:I50"/>
    <mergeCell ref="J50:K50"/>
    <mergeCell ref="A51:I51"/>
    <mergeCell ref="J51:K51"/>
    <mergeCell ref="A52:I52"/>
    <mergeCell ref="J52:K52"/>
    <mergeCell ref="I55:I56"/>
    <mergeCell ref="J55:K56"/>
    <mergeCell ref="I30:I31"/>
    <mergeCell ref="J30:K31"/>
    <mergeCell ref="A30:A31"/>
    <mergeCell ref="B30:B31"/>
    <mergeCell ref="C30:C31"/>
    <mergeCell ref="D30:D31"/>
    <mergeCell ref="E30:F30"/>
    <mergeCell ref="G30:H30"/>
    <mergeCell ref="A27:I27"/>
    <mergeCell ref="J27:K27"/>
    <mergeCell ref="A28:I28"/>
    <mergeCell ref="J28:K28"/>
    <mergeCell ref="A29:I29"/>
    <mergeCell ref="J29:K29"/>
    <mergeCell ref="I6:I7"/>
    <mergeCell ref="J6:K7"/>
    <mergeCell ref="B25:I25"/>
    <mergeCell ref="J25:K25"/>
    <mergeCell ref="A26:I26"/>
    <mergeCell ref="J26:K26"/>
    <mergeCell ref="B1:I1"/>
    <mergeCell ref="J1:K1"/>
    <mergeCell ref="A2:I2"/>
    <mergeCell ref="J2:K2"/>
    <mergeCell ref="A3:I3"/>
    <mergeCell ref="J3:K3"/>
    <mergeCell ref="A5:I5"/>
    <mergeCell ref="J5:K5"/>
    <mergeCell ref="A4:I4"/>
    <mergeCell ref="J4:K4"/>
    <mergeCell ref="E6:F6"/>
    <mergeCell ref="G6:H6"/>
    <mergeCell ref="A6:A7"/>
    <mergeCell ref="B6:B7"/>
    <mergeCell ref="C6:C7"/>
    <mergeCell ref="D6:D7"/>
  </mergeCells>
  <printOptions/>
  <pageMargins left="0.53" right="0.25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66"/>
  <sheetViews>
    <sheetView workbookViewId="0" topLeftCell="A175">
      <selection activeCell="N164" sqref="N164"/>
    </sheetView>
  </sheetViews>
  <sheetFormatPr defaultColWidth="9.00390625" defaultRowHeight="24"/>
  <cols>
    <col min="1" max="1" width="4.875" style="3" customWidth="1"/>
    <col min="2" max="2" width="43.50390625" style="3" customWidth="1"/>
    <col min="3" max="3" width="9.125" style="3" customWidth="1"/>
    <col min="4" max="4" width="5.625" style="3" customWidth="1"/>
    <col min="5" max="5" width="9.75390625" style="3" customWidth="1"/>
    <col min="6" max="6" width="11.00390625" style="3" customWidth="1"/>
    <col min="7" max="7" width="9.75390625" style="3" customWidth="1"/>
    <col min="8" max="8" width="11.00390625" style="3" customWidth="1"/>
    <col min="9" max="9" width="13.00390625" style="3" customWidth="1"/>
    <col min="10" max="10" width="7.50390625" style="15" customWidth="1"/>
    <col min="11" max="11" width="8.00390625" style="3" customWidth="1"/>
    <col min="12" max="12" width="13.75390625" style="2" customWidth="1"/>
    <col min="13" max="16384" width="9.00390625" style="3" customWidth="1"/>
  </cols>
  <sheetData>
    <row r="1" spans="1:12" ht="27.75">
      <c r="A1" s="367"/>
      <c r="B1" s="520" t="s">
        <v>11</v>
      </c>
      <c r="C1" s="520"/>
      <c r="D1" s="520"/>
      <c r="E1" s="520"/>
      <c r="F1" s="520"/>
      <c r="G1" s="520"/>
      <c r="H1" s="520"/>
      <c r="I1" s="520"/>
      <c r="J1" s="521"/>
      <c r="K1" s="521"/>
      <c r="L1" s="3"/>
    </row>
    <row r="2" spans="1:12" ht="21.75" customHeight="1">
      <c r="A2" s="503" t="s">
        <v>31</v>
      </c>
      <c r="B2" s="503"/>
      <c r="C2" s="503"/>
      <c r="D2" s="503"/>
      <c r="E2" s="503"/>
      <c r="F2" s="503"/>
      <c r="G2" s="503"/>
      <c r="H2" s="503"/>
      <c r="I2" s="503"/>
      <c r="J2" s="506"/>
      <c r="K2" s="506"/>
      <c r="L2" s="3"/>
    </row>
    <row r="3" spans="1:12" ht="21.75" customHeight="1">
      <c r="A3" s="503" t="s">
        <v>22</v>
      </c>
      <c r="B3" s="503"/>
      <c r="C3" s="503"/>
      <c r="D3" s="503"/>
      <c r="E3" s="503"/>
      <c r="F3" s="503"/>
      <c r="G3" s="503"/>
      <c r="H3" s="503"/>
      <c r="I3" s="503"/>
      <c r="J3" s="506"/>
      <c r="K3" s="506"/>
      <c r="L3" s="3"/>
    </row>
    <row r="4" spans="1:12" ht="21.75" customHeight="1">
      <c r="A4" s="503" t="s">
        <v>23</v>
      </c>
      <c r="B4" s="503"/>
      <c r="C4" s="503"/>
      <c r="D4" s="503"/>
      <c r="E4" s="503"/>
      <c r="F4" s="503"/>
      <c r="G4" s="503"/>
      <c r="H4" s="503"/>
      <c r="I4" s="503"/>
      <c r="J4" s="506"/>
      <c r="K4" s="506"/>
      <c r="L4" s="3"/>
    </row>
    <row r="5" spans="1:12" ht="21.75" customHeight="1">
      <c r="A5" s="524" t="s">
        <v>266</v>
      </c>
      <c r="B5" s="524"/>
      <c r="C5" s="524"/>
      <c r="D5" s="524"/>
      <c r="E5" s="524"/>
      <c r="F5" s="524"/>
      <c r="G5" s="524"/>
      <c r="H5" s="524"/>
      <c r="I5" s="524"/>
      <c r="J5" s="525" t="s">
        <v>299</v>
      </c>
      <c r="K5" s="525"/>
      <c r="L5" s="3"/>
    </row>
    <row r="6" spans="1:12" ht="21.75" customHeight="1">
      <c r="A6" s="526" t="s">
        <v>12</v>
      </c>
      <c r="B6" s="526" t="s">
        <v>0</v>
      </c>
      <c r="C6" s="526" t="s">
        <v>2</v>
      </c>
      <c r="D6" s="526" t="s">
        <v>3</v>
      </c>
      <c r="E6" s="523" t="s">
        <v>4</v>
      </c>
      <c r="F6" s="523"/>
      <c r="G6" s="523" t="s">
        <v>5</v>
      </c>
      <c r="H6" s="523"/>
      <c r="I6" s="526" t="s">
        <v>13</v>
      </c>
      <c r="J6" s="528" t="s">
        <v>1</v>
      </c>
      <c r="K6" s="529"/>
      <c r="L6" s="3"/>
    </row>
    <row r="7" spans="1:12" ht="21.75" customHeight="1">
      <c r="A7" s="527"/>
      <c r="B7" s="527"/>
      <c r="C7" s="527"/>
      <c r="D7" s="527"/>
      <c r="E7" s="59" t="s">
        <v>14</v>
      </c>
      <c r="F7" s="59" t="s">
        <v>15</v>
      </c>
      <c r="G7" s="59" t="s">
        <v>14</v>
      </c>
      <c r="H7" s="59" t="s">
        <v>15</v>
      </c>
      <c r="I7" s="527"/>
      <c r="J7" s="530"/>
      <c r="K7" s="531"/>
      <c r="L7" s="3"/>
    </row>
    <row r="8" spans="1:12" ht="21.75" customHeight="1">
      <c r="A8" s="41">
        <v>1</v>
      </c>
      <c r="B8" s="57" t="s">
        <v>100</v>
      </c>
      <c r="C8" s="42"/>
      <c r="D8" s="43"/>
      <c r="E8" s="42"/>
      <c r="F8" s="44"/>
      <c r="G8" s="58"/>
      <c r="H8" s="44"/>
      <c r="I8" s="44"/>
      <c r="J8" s="23"/>
      <c r="K8" s="24"/>
      <c r="L8" s="3"/>
    </row>
    <row r="9" spans="1:12" ht="21.75" customHeight="1">
      <c r="A9" s="56">
        <v>1.1</v>
      </c>
      <c r="B9" s="45" t="s">
        <v>74</v>
      </c>
      <c r="C9" s="46"/>
      <c r="D9" s="35"/>
      <c r="E9" s="30"/>
      <c r="F9" s="30"/>
      <c r="G9" s="47"/>
      <c r="H9" s="30"/>
      <c r="I9" s="30"/>
      <c r="J9" s="20"/>
      <c r="K9" s="21"/>
      <c r="L9" s="3"/>
    </row>
    <row r="10" spans="1:12" ht="21.75" customHeight="1">
      <c r="A10" s="199"/>
      <c r="B10" s="45" t="s">
        <v>45</v>
      </c>
      <c r="C10" s="201"/>
      <c r="D10" s="10"/>
      <c r="E10" s="219"/>
      <c r="F10" s="219"/>
      <c r="G10" s="202"/>
      <c r="H10" s="202"/>
      <c r="I10" s="9"/>
      <c r="J10" s="20"/>
      <c r="K10" s="21"/>
      <c r="L10" s="3"/>
    </row>
    <row r="11" spans="1:12" ht="21.75" customHeight="1">
      <c r="A11" s="199">
        <v>1</v>
      </c>
      <c r="B11" s="200" t="s">
        <v>46</v>
      </c>
      <c r="C11" s="201">
        <v>72.85</v>
      </c>
      <c r="D11" s="10" t="s">
        <v>34</v>
      </c>
      <c r="E11" s="219">
        <v>20</v>
      </c>
      <c r="F11" s="219">
        <f>E11*C11</f>
        <v>1457</v>
      </c>
      <c r="G11" s="202" t="s">
        <v>24</v>
      </c>
      <c r="H11" s="202" t="s">
        <v>24</v>
      </c>
      <c r="I11" s="9">
        <f>SUM(H11,F11)</f>
        <v>1457</v>
      </c>
      <c r="J11" s="60"/>
      <c r="K11" s="127"/>
      <c r="L11" s="3"/>
    </row>
    <row r="12" spans="1:12" ht="21.75" customHeight="1">
      <c r="A12" s="199">
        <v>2</v>
      </c>
      <c r="B12" s="200" t="s">
        <v>255</v>
      </c>
      <c r="C12" s="201">
        <v>72.85</v>
      </c>
      <c r="D12" s="10" t="s">
        <v>34</v>
      </c>
      <c r="E12" s="219">
        <v>580</v>
      </c>
      <c r="F12" s="219">
        <f>E12*C12</f>
        <v>42253</v>
      </c>
      <c r="G12" s="202" t="s">
        <v>24</v>
      </c>
      <c r="H12" s="202" t="s">
        <v>24</v>
      </c>
      <c r="I12" s="9">
        <f>SUM(H12,F12)</f>
        <v>42253</v>
      </c>
      <c r="J12" s="60"/>
      <c r="K12" s="127"/>
      <c r="L12" s="3"/>
    </row>
    <row r="13" spans="1:12" ht="21.75" customHeight="1">
      <c r="A13" s="199"/>
      <c r="B13" s="203" t="s">
        <v>225</v>
      </c>
      <c r="C13" s="204"/>
      <c r="D13" s="10"/>
      <c r="E13" s="205"/>
      <c r="F13" s="219"/>
      <c r="G13" s="202"/>
      <c r="H13" s="202"/>
      <c r="I13" s="9"/>
      <c r="J13" s="60"/>
      <c r="K13" s="127"/>
      <c r="L13" s="3"/>
    </row>
    <row r="14" spans="1:12" ht="21.75" customHeight="1">
      <c r="A14" s="199"/>
      <c r="B14" s="206" t="s">
        <v>292</v>
      </c>
      <c r="C14" s="207"/>
      <c r="D14" s="10"/>
      <c r="E14" s="208"/>
      <c r="F14" s="219"/>
      <c r="G14" s="208"/>
      <c r="H14" s="202"/>
      <c r="I14" s="9"/>
      <c r="J14" s="60"/>
      <c r="K14" s="127"/>
      <c r="L14" s="3"/>
    </row>
    <row r="15" spans="1:12" ht="21.75" customHeight="1">
      <c r="A15" s="369"/>
      <c r="B15" s="370" t="s">
        <v>51</v>
      </c>
      <c r="C15" s="371"/>
      <c r="D15" s="372"/>
      <c r="E15" s="373"/>
      <c r="F15" s="374"/>
      <c r="G15" s="375"/>
      <c r="H15" s="375"/>
      <c r="I15" s="376">
        <f>SUM(I11:I14)</f>
        <v>43710</v>
      </c>
      <c r="J15" s="60"/>
      <c r="K15" s="61"/>
      <c r="L15" s="3"/>
    </row>
    <row r="16" spans="1:12" ht="21.75" customHeight="1">
      <c r="A16" s="199"/>
      <c r="B16" s="203"/>
      <c r="C16" s="204"/>
      <c r="D16" s="10"/>
      <c r="E16" s="205"/>
      <c r="F16" s="219"/>
      <c r="G16" s="202"/>
      <c r="H16" s="202"/>
      <c r="I16" s="9"/>
      <c r="J16" s="60"/>
      <c r="K16" s="61"/>
      <c r="L16" s="3"/>
    </row>
    <row r="17" spans="1:12" ht="21.75" customHeight="1">
      <c r="A17" s="199"/>
      <c r="B17" s="206"/>
      <c r="C17" s="207"/>
      <c r="D17" s="10"/>
      <c r="E17" s="219"/>
      <c r="F17" s="219"/>
      <c r="G17" s="219"/>
      <c r="H17" s="219"/>
      <c r="I17" s="219"/>
      <c r="J17" s="60"/>
      <c r="K17" s="61"/>
      <c r="L17" s="3"/>
    </row>
    <row r="18" spans="1:12" ht="21.75" customHeight="1">
      <c r="A18" s="199"/>
      <c r="B18" s="220" t="s">
        <v>47</v>
      </c>
      <c r="C18" s="204"/>
      <c r="D18" s="10"/>
      <c r="E18" s="205"/>
      <c r="F18" s="219"/>
      <c r="G18" s="202"/>
      <c r="H18" s="202"/>
      <c r="I18" s="9"/>
      <c r="J18" s="60"/>
      <c r="K18" s="127"/>
      <c r="L18" s="3"/>
    </row>
    <row r="19" spans="1:15" ht="21.75" customHeight="1">
      <c r="A19" s="199">
        <v>1</v>
      </c>
      <c r="B19" s="217" t="s">
        <v>227</v>
      </c>
      <c r="C19" s="207">
        <v>5.59</v>
      </c>
      <c r="D19" s="10" t="s">
        <v>34</v>
      </c>
      <c r="E19" s="219">
        <v>1017.73</v>
      </c>
      <c r="F19" s="219">
        <f>E19*C19</f>
        <v>5689.1107</v>
      </c>
      <c r="G19" s="219">
        <v>305.31</v>
      </c>
      <c r="H19" s="219">
        <f>G19*C19</f>
        <v>1706.6829</v>
      </c>
      <c r="I19" s="219">
        <f>SUM(H19,F19)</f>
        <v>7395.7936</v>
      </c>
      <c r="J19" s="60"/>
      <c r="K19" s="127"/>
      <c r="L19" s="3"/>
      <c r="O19" s="368"/>
    </row>
    <row r="20" spans="1:12" ht="21.75" customHeight="1">
      <c r="A20" s="199"/>
      <c r="B20" s="217" t="s">
        <v>226</v>
      </c>
      <c r="C20" s="201"/>
      <c r="D20" s="10"/>
      <c r="E20" s="202"/>
      <c r="F20" s="219"/>
      <c r="G20" s="219"/>
      <c r="H20" s="219"/>
      <c r="I20" s="219"/>
      <c r="J20" s="60"/>
      <c r="K20" s="127"/>
      <c r="L20" s="3"/>
    </row>
    <row r="21" spans="1:12" ht="21.75" customHeight="1">
      <c r="A21" s="199">
        <v>2</v>
      </c>
      <c r="B21" s="217" t="s">
        <v>228</v>
      </c>
      <c r="C21" s="418">
        <v>10.5</v>
      </c>
      <c r="D21" s="10" t="s">
        <v>34</v>
      </c>
      <c r="E21" s="219">
        <v>1263.96</v>
      </c>
      <c r="F21" s="219">
        <f>E21*C21</f>
        <v>13271.58</v>
      </c>
      <c r="G21" s="219">
        <v>379.18</v>
      </c>
      <c r="H21" s="219">
        <f>G21*C21</f>
        <v>3981.39</v>
      </c>
      <c r="I21" s="219">
        <f>SUM(H21,F21)</f>
        <v>17252.97</v>
      </c>
      <c r="J21" s="60"/>
      <c r="K21" s="127"/>
      <c r="L21" s="3"/>
    </row>
    <row r="22" spans="1:12" ht="21.75" customHeight="1">
      <c r="A22" s="199"/>
      <c r="B22" s="203" t="s">
        <v>229</v>
      </c>
      <c r="C22" s="201"/>
      <c r="D22" s="10"/>
      <c r="E22" s="219"/>
      <c r="F22" s="219"/>
      <c r="G22" s="219"/>
      <c r="H22" s="219"/>
      <c r="I22" s="219"/>
      <c r="J22" s="63"/>
      <c r="K22" s="128"/>
      <c r="L22" s="3"/>
    </row>
    <row r="23" spans="1:13" ht="21.75" customHeight="1">
      <c r="A23" s="199">
        <v>3</v>
      </c>
      <c r="B23" s="206" t="s">
        <v>230</v>
      </c>
      <c r="C23" s="201">
        <v>5.25</v>
      </c>
      <c r="D23" s="10" t="s">
        <v>34</v>
      </c>
      <c r="E23" s="219">
        <v>1502.62</v>
      </c>
      <c r="F23" s="219">
        <f>E23*C23-0.01</f>
        <v>7888.744999999999</v>
      </c>
      <c r="G23" s="219">
        <v>450.78</v>
      </c>
      <c r="H23" s="219">
        <f>G23*C23-0.01</f>
        <v>2366.5849999999996</v>
      </c>
      <c r="I23" s="219">
        <f>SUM(H23,F23)+0.01</f>
        <v>10255.339999999998</v>
      </c>
      <c r="J23" s="63"/>
      <c r="K23" s="128"/>
      <c r="L23" s="3"/>
      <c r="M23" s="11"/>
    </row>
    <row r="24" spans="1:12" ht="21.75" customHeight="1">
      <c r="A24" s="263"/>
      <c r="B24" s="258" t="s">
        <v>236</v>
      </c>
      <c r="C24" s="365"/>
      <c r="D24" s="245"/>
      <c r="E24" s="366"/>
      <c r="F24" s="366"/>
      <c r="G24" s="366"/>
      <c r="H24" s="366"/>
      <c r="I24" s="366"/>
      <c r="J24" s="62"/>
      <c r="K24" s="129"/>
      <c r="L24" s="3"/>
    </row>
    <row r="25" spans="1:12" ht="27.75">
      <c r="A25" s="367" t="s">
        <v>10</v>
      </c>
      <c r="B25" s="520" t="s">
        <v>11</v>
      </c>
      <c r="C25" s="520"/>
      <c r="D25" s="520"/>
      <c r="E25" s="520"/>
      <c r="F25" s="520"/>
      <c r="G25" s="520"/>
      <c r="H25" s="520"/>
      <c r="I25" s="520"/>
      <c r="J25" s="521"/>
      <c r="K25" s="521"/>
      <c r="L25" s="3"/>
    </row>
    <row r="26" spans="1:12" ht="21.75" customHeight="1">
      <c r="A26" s="503" t="s">
        <v>32</v>
      </c>
      <c r="B26" s="503"/>
      <c r="C26" s="503"/>
      <c r="D26" s="503"/>
      <c r="E26" s="503"/>
      <c r="F26" s="503"/>
      <c r="G26" s="503"/>
      <c r="H26" s="503"/>
      <c r="I26" s="503"/>
      <c r="J26" s="506"/>
      <c r="K26" s="506"/>
      <c r="L26" s="3"/>
    </row>
    <row r="27" spans="1:12" ht="21.75" customHeight="1">
      <c r="A27" s="503" t="s">
        <v>22</v>
      </c>
      <c r="B27" s="503"/>
      <c r="C27" s="503"/>
      <c r="D27" s="503"/>
      <c r="E27" s="503"/>
      <c r="F27" s="503"/>
      <c r="G27" s="503"/>
      <c r="H27" s="503"/>
      <c r="I27" s="503"/>
      <c r="J27" s="506"/>
      <c r="K27" s="506"/>
      <c r="L27" s="3"/>
    </row>
    <row r="28" spans="1:12" ht="21.75" customHeight="1">
      <c r="A28" s="503" t="s">
        <v>23</v>
      </c>
      <c r="B28" s="503"/>
      <c r="C28" s="503"/>
      <c r="D28" s="503"/>
      <c r="E28" s="503"/>
      <c r="F28" s="503"/>
      <c r="G28" s="503"/>
      <c r="H28" s="503"/>
      <c r="I28" s="503"/>
      <c r="J28" s="506"/>
      <c r="K28" s="506"/>
      <c r="L28" s="3"/>
    </row>
    <row r="29" spans="1:12" ht="21.75" customHeight="1">
      <c r="A29" s="524" t="s">
        <v>267</v>
      </c>
      <c r="B29" s="524"/>
      <c r="C29" s="524"/>
      <c r="D29" s="524"/>
      <c r="E29" s="524"/>
      <c r="F29" s="524"/>
      <c r="G29" s="524"/>
      <c r="H29" s="524"/>
      <c r="I29" s="524"/>
      <c r="J29" s="525" t="s">
        <v>300</v>
      </c>
      <c r="K29" s="525"/>
      <c r="L29" s="3"/>
    </row>
    <row r="30" spans="1:12" ht="21.75" customHeight="1">
      <c r="A30" s="526" t="s">
        <v>12</v>
      </c>
      <c r="B30" s="526" t="s">
        <v>0</v>
      </c>
      <c r="C30" s="526" t="s">
        <v>2</v>
      </c>
      <c r="D30" s="526" t="s">
        <v>3</v>
      </c>
      <c r="E30" s="523" t="s">
        <v>4</v>
      </c>
      <c r="F30" s="523"/>
      <c r="G30" s="523" t="s">
        <v>5</v>
      </c>
      <c r="H30" s="523"/>
      <c r="I30" s="526" t="s">
        <v>13</v>
      </c>
      <c r="J30" s="528" t="s">
        <v>1</v>
      </c>
      <c r="K30" s="529"/>
      <c r="L30" s="3"/>
    </row>
    <row r="31" spans="1:12" ht="21.75" customHeight="1">
      <c r="A31" s="527"/>
      <c r="B31" s="532"/>
      <c r="C31" s="527"/>
      <c r="D31" s="527"/>
      <c r="E31" s="59" t="s">
        <v>14</v>
      </c>
      <c r="F31" s="59" t="s">
        <v>15</v>
      </c>
      <c r="G31" s="59" t="s">
        <v>14</v>
      </c>
      <c r="H31" s="59" t="s">
        <v>15</v>
      </c>
      <c r="I31" s="527"/>
      <c r="J31" s="530"/>
      <c r="K31" s="531"/>
      <c r="L31" s="3"/>
    </row>
    <row r="32" spans="1:12" ht="21.75" customHeight="1">
      <c r="A32" s="199">
        <v>4</v>
      </c>
      <c r="B32" s="206" t="s">
        <v>256</v>
      </c>
      <c r="C32" s="361">
        <v>4.2</v>
      </c>
      <c r="D32" s="10" t="s">
        <v>34</v>
      </c>
      <c r="E32" s="219">
        <v>895.2</v>
      </c>
      <c r="F32" s="219">
        <f>E32*C32</f>
        <v>3759.84</v>
      </c>
      <c r="G32" s="219">
        <v>268.56</v>
      </c>
      <c r="H32" s="219">
        <f>G32*C32</f>
        <v>1127.952</v>
      </c>
      <c r="I32" s="219">
        <f>SUM(H32,F32)</f>
        <v>4887.792</v>
      </c>
      <c r="J32" s="64"/>
      <c r="K32" s="130"/>
      <c r="L32" s="3"/>
    </row>
    <row r="33" spans="1:12" ht="21.75" customHeight="1">
      <c r="A33" s="199"/>
      <c r="B33" s="203" t="s">
        <v>235</v>
      </c>
      <c r="C33" s="210"/>
      <c r="D33" s="211"/>
      <c r="E33" s="219"/>
      <c r="F33" s="219"/>
      <c r="G33" s="219"/>
      <c r="H33" s="219"/>
      <c r="I33" s="219"/>
      <c r="J33" s="60"/>
      <c r="K33" s="131"/>
      <c r="L33" s="3"/>
    </row>
    <row r="34" spans="1:12" ht="21.75" customHeight="1">
      <c r="A34" s="199">
        <v>5</v>
      </c>
      <c r="B34" s="206" t="s">
        <v>257</v>
      </c>
      <c r="C34" s="209">
        <v>5.34</v>
      </c>
      <c r="D34" s="10" t="s">
        <v>34</v>
      </c>
      <c r="E34" s="219">
        <v>523.2</v>
      </c>
      <c r="F34" s="219">
        <f>E34*C34-0.01</f>
        <v>2793.878</v>
      </c>
      <c r="G34" s="219">
        <v>156.96</v>
      </c>
      <c r="H34" s="219">
        <f>G34*C34-0.01</f>
        <v>838.1564000000001</v>
      </c>
      <c r="I34" s="219">
        <f>SUM(H34,F34)+0.01</f>
        <v>3632.0444000000007</v>
      </c>
      <c r="J34" s="60"/>
      <c r="K34" s="127"/>
      <c r="L34" s="3"/>
    </row>
    <row r="35" spans="1:12" ht="21.75" customHeight="1">
      <c r="A35" s="199"/>
      <c r="B35" s="203" t="s">
        <v>237</v>
      </c>
      <c r="C35" s="209"/>
      <c r="D35" s="10"/>
      <c r="E35" s="212"/>
      <c r="F35" s="213"/>
      <c r="G35" s="214"/>
      <c r="H35" s="215"/>
      <c r="I35" s="216"/>
      <c r="J35" s="60"/>
      <c r="K35" s="127"/>
      <c r="L35" s="3"/>
    </row>
    <row r="36" spans="1:12" ht="21.75" customHeight="1">
      <c r="A36" s="199">
        <v>6</v>
      </c>
      <c r="B36" s="218" t="s">
        <v>53</v>
      </c>
      <c r="C36" s="219">
        <v>48.45</v>
      </c>
      <c r="D36" s="219" t="s">
        <v>34</v>
      </c>
      <c r="E36" s="202" t="s">
        <v>24</v>
      </c>
      <c r="F36" s="202" t="s">
        <v>24</v>
      </c>
      <c r="G36" s="219">
        <v>10</v>
      </c>
      <c r="H36" s="219">
        <f>G36*C36</f>
        <v>484.5</v>
      </c>
      <c r="I36" s="219">
        <f>H36</f>
        <v>484.5</v>
      </c>
      <c r="J36" s="60"/>
      <c r="K36" s="127"/>
      <c r="L36" s="3"/>
    </row>
    <row r="37" spans="1:12" ht="21.75" customHeight="1">
      <c r="A37" s="199">
        <v>7</v>
      </c>
      <c r="B37" s="217" t="s">
        <v>50</v>
      </c>
      <c r="C37" s="219">
        <v>17.53</v>
      </c>
      <c r="D37" s="219" t="s">
        <v>34</v>
      </c>
      <c r="E37" s="219">
        <v>1017.73</v>
      </c>
      <c r="F37" s="219">
        <f>E37*C37-0.01</f>
        <v>17840.796900000005</v>
      </c>
      <c r="G37" s="219">
        <v>305.31</v>
      </c>
      <c r="H37" s="219">
        <f>G37*C37</f>
        <v>5352.0843</v>
      </c>
      <c r="I37" s="219">
        <f>H37+F37</f>
        <v>23192.881200000003</v>
      </c>
      <c r="J37" s="60"/>
      <c r="K37" s="127"/>
      <c r="L37" s="3"/>
    </row>
    <row r="38" spans="1:12" ht="21.75" customHeight="1">
      <c r="A38" s="199">
        <v>8</v>
      </c>
      <c r="B38" s="217" t="s">
        <v>54</v>
      </c>
      <c r="C38" s="219">
        <v>28.23</v>
      </c>
      <c r="D38" s="219" t="s">
        <v>34</v>
      </c>
      <c r="E38" s="219">
        <v>36</v>
      </c>
      <c r="F38" s="219">
        <f>E38*C38</f>
        <v>1016.28</v>
      </c>
      <c r="G38" s="219">
        <v>30</v>
      </c>
      <c r="H38" s="219">
        <f>G38*C38</f>
        <v>846.9</v>
      </c>
      <c r="I38" s="219">
        <f>H38+F38</f>
        <v>1863.1799999999998</v>
      </c>
      <c r="J38" s="60"/>
      <c r="K38" s="127"/>
      <c r="L38" s="3"/>
    </row>
    <row r="39" spans="1:12" ht="21.75" customHeight="1">
      <c r="A39" s="199">
        <v>9</v>
      </c>
      <c r="B39" s="362" t="s">
        <v>55</v>
      </c>
      <c r="C39" s="219">
        <v>20.22</v>
      </c>
      <c r="D39" s="363" t="s">
        <v>34</v>
      </c>
      <c r="E39" s="363">
        <v>47</v>
      </c>
      <c r="F39" s="363">
        <f>E39*C39</f>
        <v>950.3399999999999</v>
      </c>
      <c r="G39" s="363">
        <v>34</v>
      </c>
      <c r="H39" s="363">
        <f>G39*C39</f>
        <v>687.48</v>
      </c>
      <c r="I39" s="363">
        <f>H39+F39</f>
        <v>1637.82</v>
      </c>
      <c r="J39" s="60"/>
      <c r="K39" s="61"/>
      <c r="L39" s="3"/>
    </row>
    <row r="40" spans="1:12" ht="21.75" customHeight="1">
      <c r="A40" s="96"/>
      <c r="B40" s="203"/>
      <c r="C40" s="204"/>
      <c r="D40" s="10"/>
      <c r="E40" s="205"/>
      <c r="F40" s="202"/>
      <c r="G40" s="202"/>
      <c r="H40" s="202"/>
      <c r="I40" s="9"/>
      <c r="J40" s="60"/>
      <c r="K40" s="127"/>
      <c r="L40" s="3"/>
    </row>
    <row r="41" spans="1:12" ht="21.75" customHeight="1">
      <c r="A41" s="96"/>
      <c r="B41" s="73"/>
      <c r="C41" s="73"/>
      <c r="D41" s="73"/>
      <c r="E41" s="75"/>
      <c r="F41" s="75"/>
      <c r="G41" s="75"/>
      <c r="H41" s="75"/>
      <c r="I41" s="91"/>
      <c r="J41" s="60"/>
      <c r="K41" s="61"/>
      <c r="L41" s="3"/>
    </row>
    <row r="42" spans="1:12" ht="21.75" customHeight="1">
      <c r="A42" s="40"/>
      <c r="B42" s="38"/>
      <c r="C42" s="38"/>
      <c r="D42" s="38"/>
      <c r="E42" s="70"/>
      <c r="F42" s="71"/>
      <c r="G42" s="72"/>
      <c r="H42" s="71"/>
      <c r="I42" s="30"/>
      <c r="J42" s="60"/>
      <c r="K42" s="61"/>
      <c r="L42" s="3"/>
    </row>
    <row r="43" spans="1:12" ht="21.75" customHeight="1">
      <c r="A43" s="67"/>
      <c r="B43" s="370" t="s">
        <v>52</v>
      </c>
      <c r="C43" s="371"/>
      <c r="D43" s="372"/>
      <c r="E43" s="373"/>
      <c r="F43" s="375"/>
      <c r="G43" s="375"/>
      <c r="H43" s="375"/>
      <c r="I43" s="376">
        <f>SUM(I19:I39)-0.01</f>
        <v>70602.31120000001</v>
      </c>
      <c r="J43" s="29"/>
      <c r="K43" s="22"/>
      <c r="L43" s="3"/>
    </row>
    <row r="44" spans="1:12" ht="21.75" customHeight="1">
      <c r="A44" s="39"/>
      <c r="B44" s="38"/>
      <c r="C44" s="39"/>
      <c r="D44" s="40"/>
      <c r="E44" s="39"/>
      <c r="F44" s="30"/>
      <c r="G44" s="39"/>
      <c r="H44" s="30"/>
      <c r="I44" s="30"/>
      <c r="J44" s="29"/>
      <c r="K44" s="22"/>
      <c r="L44" s="3"/>
    </row>
    <row r="45" spans="1:12" ht="21.75" customHeight="1">
      <c r="A45" s="39"/>
      <c r="B45" s="38"/>
      <c r="C45" s="39"/>
      <c r="D45" s="40"/>
      <c r="E45" s="39"/>
      <c r="F45" s="30"/>
      <c r="G45" s="39"/>
      <c r="H45" s="30"/>
      <c r="I45" s="30"/>
      <c r="J45" s="29"/>
      <c r="K45" s="22"/>
      <c r="L45" s="3"/>
    </row>
    <row r="46" spans="1:12" ht="21.75" customHeight="1">
      <c r="A46" s="39"/>
      <c r="B46" s="38"/>
      <c r="C46" s="39"/>
      <c r="D46" s="40"/>
      <c r="E46" s="39"/>
      <c r="F46" s="30"/>
      <c r="G46" s="39"/>
      <c r="H46" s="30"/>
      <c r="I46" s="30"/>
      <c r="J46" s="29"/>
      <c r="K46" s="22"/>
      <c r="L46" s="3"/>
    </row>
    <row r="47" spans="1:12" ht="21.75" customHeight="1">
      <c r="A47" s="39"/>
      <c r="B47" s="38"/>
      <c r="C47" s="39"/>
      <c r="D47" s="40"/>
      <c r="E47" s="39"/>
      <c r="F47" s="30"/>
      <c r="G47" s="39"/>
      <c r="H47" s="30"/>
      <c r="I47" s="30"/>
      <c r="J47" s="29"/>
      <c r="K47" s="22"/>
      <c r="L47" s="3"/>
    </row>
    <row r="48" spans="1:12" ht="21.75" customHeight="1">
      <c r="A48" s="230"/>
      <c r="B48" s="229"/>
      <c r="C48" s="230"/>
      <c r="D48" s="231"/>
      <c r="E48" s="230"/>
      <c r="F48" s="232"/>
      <c r="G48" s="230"/>
      <c r="H48" s="232"/>
      <c r="I48" s="233"/>
      <c r="J48" s="234"/>
      <c r="K48" s="235"/>
      <c r="L48" s="3"/>
    </row>
    <row r="49" spans="1:12" ht="27.75">
      <c r="A49" s="367" t="s">
        <v>10</v>
      </c>
      <c r="B49" s="520" t="s">
        <v>11</v>
      </c>
      <c r="C49" s="520"/>
      <c r="D49" s="520"/>
      <c r="E49" s="520"/>
      <c r="F49" s="520"/>
      <c r="G49" s="520"/>
      <c r="H49" s="520"/>
      <c r="I49" s="520"/>
      <c r="J49" s="521"/>
      <c r="K49" s="521"/>
      <c r="L49" s="3"/>
    </row>
    <row r="50" spans="1:12" ht="21.75" customHeight="1">
      <c r="A50" s="503" t="s">
        <v>33</v>
      </c>
      <c r="B50" s="503"/>
      <c r="C50" s="503"/>
      <c r="D50" s="503"/>
      <c r="E50" s="503"/>
      <c r="F50" s="503"/>
      <c r="G50" s="503"/>
      <c r="H50" s="503"/>
      <c r="I50" s="503"/>
      <c r="J50" s="506"/>
      <c r="K50" s="506"/>
      <c r="L50" s="3"/>
    </row>
    <row r="51" spans="1:12" ht="21.75" customHeight="1">
      <c r="A51" s="503" t="s">
        <v>22</v>
      </c>
      <c r="B51" s="503"/>
      <c r="C51" s="503"/>
      <c r="D51" s="503"/>
      <c r="E51" s="503"/>
      <c r="F51" s="503"/>
      <c r="G51" s="503"/>
      <c r="H51" s="503"/>
      <c r="I51" s="503"/>
      <c r="J51" s="506"/>
      <c r="K51" s="506"/>
      <c r="L51" s="3"/>
    </row>
    <row r="52" spans="1:12" ht="21.75" customHeight="1">
      <c r="A52" s="503" t="s">
        <v>23</v>
      </c>
      <c r="B52" s="503"/>
      <c r="C52" s="503"/>
      <c r="D52" s="503"/>
      <c r="E52" s="503"/>
      <c r="F52" s="503"/>
      <c r="G52" s="503"/>
      <c r="H52" s="503"/>
      <c r="I52" s="503"/>
      <c r="J52" s="506"/>
      <c r="K52" s="506"/>
      <c r="L52" s="3"/>
    </row>
    <row r="53" spans="1:12" ht="21.75" customHeight="1">
      <c r="A53" s="524" t="s">
        <v>268</v>
      </c>
      <c r="B53" s="524"/>
      <c r="C53" s="524"/>
      <c r="D53" s="524"/>
      <c r="E53" s="524"/>
      <c r="F53" s="524"/>
      <c r="G53" s="524"/>
      <c r="H53" s="524"/>
      <c r="I53" s="524"/>
      <c r="J53" s="525" t="s">
        <v>301</v>
      </c>
      <c r="K53" s="525"/>
      <c r="L53" s="3"/>
    </row>
    <row r="54" spans="1:12" ht="21.75" customHeight="1">
      <c r="A54" s="526" t="s">
        <v>12</v>
      </c>
      <c r="B54" s="526" t="s">
        <v>0</v>
      </c>
      <c r="C54" s="526" t="s">
        <v>2</v>
      </c>
      <c r="D54" s="526" t="s">
        <v>3</v>
      </c>
      <c r="E54" s="523" t="s">
        <v>4</v>
      </c>
      <c r="F54" s="523"/>
      <c r="G54" s="523" t="s">
        <v>5</v>
      </c>
      <c r="H54" s="523"/>
      <c r="I54" s="526" t="s">
        <v>13</v>
      </c>
      <c r="J54" s="528" t="s">
        <v>1</v>
      </c>
      <c r="K54" s="529"/>
      <c r="L54" s="3"/>
    </row>
    <row r="55" spans="1:12" ht="21.75" customHeight="1">
      <c r="A55" s="527"/>
      <c r="B55" s="527"/>
      <c r="C55" s="527"/>
      <c r="D55" s="527"/>
      <c r="E55" s="59" t="s">
        <v>14</v>
      </c>
      <c r="F55" s="59" t="s">
        <v>15</v>
      </c>
      <c r="G55" s="59" t="s">
        <v>14</v>
      </c>
      <c r="H55" s="59" t="s">
        <v>15</v>
      </c>
      <c r="I55" s="527"/>
      <c r="J55" s="530"/>
      <c r="K55" s="531"/>
      <c r="L55" s="3"/>
    </row>
    <row r="56" spans="1:12" ht="21.75" customHeight="1">
      <c r="A56" s="41"/>
      <c r="B56" s="57" t="s">
        <v>56</v>
      </c>
      <c r="C56" s="42"/>
      <c r="D56" s="43"/>
      <c r="E56" s="42"/>
      <c r="F56" s="44"/>
      <c r="G56" s="58"/>
      <c r="H56" s="44"/>
      <c r="I56" s="44"/>
      <c r="J56" s="23"/>
      <c r="K56" s="24"/>
      <c r="L56" s="3"/>
    </row>
    <row r="57" spans="1:12" ht="21.75" customHeight="1">
      <c r="A57" s="199">
        <v>1</v>
      </c>
      <c r="B57" s="206" t="s">
        <v>57</v>
      </c>
      <c r="C57" s="209">
        <v>68.65</v>
      </c>
      <c r="D57" s="10" t="s">
        <v>34</v>
      </c>
      <c r="E57" s="219">
        <v>503.19</v>
      </c>
      <c r="F57" s="219">
        <f>E57*C57</f>
        <v>34543.993500000004</v>
      </c>
      <c r="G57" s="219">
        <v>75</v>
      </c>
      <c r="H57" s="219">
        <f>G57*C57</f>
        <v>5148.75</v>
      </c>
      <c r="I57" s="219">
        <f>SUM(H57,F57)</f>
        <v>39692.743500000004</v>
      </c>
      <c r="J57" s="20"/>
      <c r="K57" s="21"/>
      <c r="L57" s="3"/>
    </row>
    <row r="58" spans="1:12" ht="21.75" customHeight="1">
      <c r="A58" s="95"/>
      <c r="B58" s="160" t="s">
        <v>58</v>
      </c>
      <c r="C58" s="74"/>
      <c r="D58" s="75"/>
      <c r="E58" s="76"/>
      <c r="F58" s="76"/>
      <c r="G58" s="76"/>
      <c r="H58" s="76"/>
      <c r="I58" s="78"/>
      <c r="J58" s="20"/>
      <c r="K58" s="21"/>
      <c r="L58" s="3"/>
    </row>
    <row r="59" spans="1:12" ht="21.75" customHeight="1">
      <c r="A59" s="199">
        <v>2</v>
      </c>
      <c r="B59" s="217" t="s">
        <v>59</v>
      </c>
      <c r="C59" s="361">
        <v>58.4</v>
      </c>
      <c r="D59" s="10" t="s">
        <v>60</v>
      </c>
      <c r="E59" s="219">
        <v>175</v>
      </c>
      <c r="F59" s="219">
        <f>E59*C59</f>
        <v>10220</v>
      </c>
      <c r="G59" s="219">
        <v>90</v>
      </c>
      <c r="H59" s="219">
        <f>G59*C59</f>
        <v>5256</v>
      </c>
      <c r="I59" s="219">
        <f>SUM(H59,F59)</f>
        <v>15476</v>
      </c>
      <c r="J59" s="60"/>
      <c r="K59" s="127"/>
      <c r="L59" s="3"/>
    </row>
    <row r="60" spans="1:12" ht="21.75" customHeight="1">
      <c r="A60" s="199">
        <v>3</v>
      </c>
      <c r="B60" s="206" t="s">
        <v>62</v>
      </c>
      <c r="C60" s="171">
        <v>83.01</v>
      </c>
      <c r="D60" s="10" t="s">
        <v>60</v>
      </c>
      <c r="E60" s="219">
        <v>36</v>
      </c>
      <c r="F60" s="219">
        <f>E60*C60</f>
        <v>2988.36</v>
      </c>
      <c r="G60" s="219">
        <v>30</v>
      </c>
      <c r="H60" s="219">
        <f>G60*C60</f>
        <v>2490.3</v>
      </c>
      <c r="I60" s="219">
        <f>SUM(H60,F60)</f>
        <v>5478.66</v>
      </c>
      <c r="J60" s="60"/>
      <c r="K60" s="127"/>
      <c r="L60" s="3"/>
    </row>
    <row r="61" spans="1:12" ht="21.75" customHeight="1">
      <c r="A61" s="95"/>
      <c r="B61" s="73"/>
      <c r="C61" s="79"/>
      <c r="D61" s="75"/>
      <c r="E61" s="80"/>
      <c r="F61" s="76"/>
      <c r="G61" s="76"/>
      <c r="H61" s="76"/>
      <c r="I61" s="78"/>
      <c r="J61" s="60"/>
      <c r="K61" s="127"/>
      <c r="L61" s="3"/>
    </row>
    <row r="62" spans="1:12" ht="21.75" customHeight="1">
      <c r="A62" s="95"/>
      <c r="B62" s="221"/>
      <c r="C62" s="81"/>
      <c r="D62" s="75"/>
      <c r="E62" s="82"/>
      <c r="F62" s="76"/>
      <c r="G62" s="82"/>
      <c r="H62" s="76"/>
      <c r="I62" s="78"/>
      <c r="J62" s="60"/>
      <c r="K62" s="127"/>
      <c r="L62" s="3"/>
    </row>
    <row r="63" spans="1:12" ht="21.75" customHeight="1">
      <c r="A63" s="95"/>
      <c r="B63" s="73"/>
      <c r="C63" s="74"/>
      <c r="D63" s="75"/>
      <c r="E63" s="76"/>
      <c r="F63" s="76"/>
      <c r="G63" s="76"/>
      <c r="H63" s="76"/>
      <c r="I63" s="78"/>
      <c r="J63" s="60"/>
      <c r="K63" s="61"/>
      <c r="L63" s="3"/>
    </row>
    <row r="64" spans="1:12" ht="21.75" customHeight="1">
      <c r="A64" s="296"/>
      <c r="B64" s="49" t="s">
        <v>61</v>
      </c>
      <c r="C64" s="377"/>
      <c r="D64" s="378"/>
      <c r="E64" s="379"/>
      <c r="F64" s="380"/>
      <c r="G64" s="379"/>
      <c r="H64" s="379"/>
      <c r="I64" s="69">
        <f>SUM(I57:I63)</f>
        <v>60647.4035</v>
      </c>
      <c r="J64" s="60"/>
      <c r="K64" s="61"/>
      <c r="L64" s="3"/>
    </row>
    <row r="65" spans="1:12" ht="21.75" customHeight="1">
      <c r="A65" s="95"/>
      <c r="B65" s="73"/>
      <c r="C65" s="74"/>
      <c r="D65" s="75"/>
      <c r="E65" s="76"/>
      <c r="F65" s="77"/>
      <c r="G65" s="76"/>
      <c r="H65" s="76"/>
      <c r="I65" s="78"/>
      <c r="J65" s="60"/>
      <c r="K65" s="61"/>
      <c r="L65" s="3"/>
    </row>
    <row r="66" spans="1:12" ht="21.75" customHeight="1">
      <c r="A66" s="95"/>
      <c r="B66" s="174" t="s">
        <v>63</v>
      </c>
      <c r="C66" s="84"/>
      <c r="D66" s="85"/>
      <c r="E66" s="86"/>
      <c r="F66" s="77"/>
      <c r="G66" s="86"/>
      <c r="H66" s="76"/>
      <c r="I66" s="78"/>
      <c r="J66" s="60"/>
      <c r="K66" s="127"/>
      <c r="L66" s="3"/>
    </row>
    <row r="67" spans="1:12" ht="21.75" customHeight="1">
      <c r="A67" s="222">
        <v>1</v>
      </c>
      <c r="B67" s="174" t="s">
        <v>64</v>
      </c>
      <c r="C67" s="223">
        <v>2</v>
      </c>
      <c r="D67" s="35" t="s">
        <v>6</v>
      </c>
      <c r="E67" s="219">
        <v>12924.71</v>
      </c>
      <c r="F67" s="219">
        <f>E67*C67</f>
        <v>25849.42</v>
      </c>
      <c r="G67" s="219">
        <f>-H4</f>
        <v>0</v>
      </c>
      <c r="H67" s="219">
        <f>G67*C67</f>
        <v>0</v>
      </c>
      <c r="I67" s="219">
        <f>SUM(H67,F67)</f>
        <v>25849.42</v>
      </c>
      <c r="J67" s="60"/>
      <c r="K67" s="127"/>
      <c r="L67" s="3"/>
    </row>
    <row r="68" spans="1:12" ht="21.75" customHeight="1">
      <c r="A68" s="222">
        <v>2</v>
      </c>
      <c r="B68" s="174" t="s">
        <v>65</v>
      </c>
      <c r="C68" s="223">
        <v>3</v>
      </c>
      <c r="D68" s="35" t="s">
        <v>6</v>
      </c>
      <c r="E68" s="219">
        <v>14130.38</v>
      </c>
      <c r="F68" s="219">
        <f>E68*C68</f>
        <v>42391.14</v>
      </c>
      <c r="G68" s="219">
        <f>-H5</f>
        <v>0</v>
      </c>
      <c r="H68" s="219">
        <f>G68*C68</f>
        <v>0</v>
      </c>
      <c r="I68" s="219">
        <f>SUM(H68,F68)</f>
        <v>42391.14</v>
      </c>
      <c r="J68" s="60"/>
      <c r="K68" s="127"/>
      <c r="L68" s="3"/>
    </row>
    <row r="69" spans="1:12" ht="21.75" customHeight="1">
      <c r="A69" s="222">
        <v>3</v>
      </c>
      <c r="B69" s="174" t="s">
        <v>66</v>
      </c>
      <c r="C69" s="210">
        <v>7.77</v>
      </c>
      <c r="D69" s="35" t="s">
        <v>34</v>
      </c>
      <c r="E69" s="219">
        <v>160</v>
      </c>
      <c r="F69" s="219">
        <f>E69*C69</f>
        <v>1243.1999999999998</v>
      </c>
      <c r="G69" s="219">
        <v>48</v>
      </c>
      <c r="H69" s="219">
        <f>G69*C69</f>
        <v>372.96</v>
      </c>
      <c r="I69" s="219">
        <f>SUM(H69,F69)</f>
        <v>1616.1599999999999</v>
      </c>
      <c r="J69" s="60"/>
      <c r="K69" s="127"/>
      <c r="L69" s="3"/>
    </row>
    <row r="70" spans="1:12" ht="21.75" customHeight="1">
      <c r="A70" s="222"/>
      <c r="B70" s="174"/>
      <c r="C70" s="223"/>
      <c r="D70" s="35"/>
      <c r="E70" s="219"/>
      <c r="F70" s="219"/>
      <c r="G70" s="219"/>
      <c r="H70" s="219"/>
      <c r="I70" s="219"/>
      <c r="J70" s="63"/>
      <c r="K70" s="128"/>
      <c r="L70" s="3"/>
    </row>
    <row r="71" spans="1:12" ht="21.75" customHeight="1">
      <c r="A71" s="95"/>
      <c r="B71" s="134"/>
      <c r="C71" s="135"/>
      <c r="D71" s="83"/>
      <c r="E71" s="136"/>
      <c r="F71" s="137"/>
      <c r="G71" s="88"/>
      <c r="H71" s="94"/>
      <c r="I71" s="138"/>
      <c r="J71" s="63"/>
      <c r="K71" s="128"/>
      <c r="L71" s="3"/>
    </row>
    <row r="72" spans="1:12" ht="21.75" customHeight="1">
      <c r="A72" s="189"/>
      <c r="B72" s="97" t="s">
        <v>67</v>
      </c>
      <c r="C72" s="191"/>
      <c r="D72" s="381"/>
      <c r="E72" s="382"/>
      <c r="F72" s="194"/>
      <c r="G72" s="382"/>
      <c r="H72" s="194"/>
      <c r="I72" s="100">
        <f>SUM(I67:I71)</f>
        <v>69856.72</v>
      </c>
      <c r="J72" s="62"/>
      <c r="K72" s="129"/>
      <c r="L72" s="3"/>
    </row>
    <row r="73" spans="1:12" ht="27.75">
      <c r="A73" s="367" t="s">
        <v>10</v>
      </c>
      <c r="B73" s="520" t="s">
        <v>11</v>
      </c>
      <c r="C73" s="520"/>
      <c r="D73" s="520"/>
      <c r="E73" s="520"/>
      <c r="F73" s="520"/>
      <c r="G73" s="520"/>
      <c r="H73" s="520"/>
      <c r="I73" s="520"/>
      <c r="J73" s="521"/>
      <c r="K73" s="521"/>
      <c r="L73" s="3"/>
    </row>
    <row r="74" spans="1:12" ht="24">
      <c r="A74" s="503" t="s">
        <v>29</v>
      </c>
      <c r="B74" s="503"/>
      <c r="C74" s="503"/>
      <c r="D74" s="503"/>
      <c r="E74" s="503"/>
      <c r="F74" s="503"/>
      <c r="G74" s="503"/>
      <c r="H74" s="503"/>
      <c r="I74" s="503"/>
      <c r="J74" s="506"/>
      <c r="K74" s="506"/>
      <c r="L74" s="3"/>
    </row>
    <row r="75" spans="1:12" ht="21.75" customHeight="1">
      <c r="A75" s="503" t="s">
        <v>22</v>
      </c>
      <c r="B75" s="503"/>
      <c r="C75" s="503"/>
      <c r="D75" s="503"/>
      <c r="E75" s="503"/>
      <c r="F75" s="503"/>
      <c r="G75" s="503"/>
      <c r="H75" s="503"/>
      <c r="I75" s="503"/>
      <c r="J75" s="506"/>
      <c r="K75" s="506"/>
      <c r="L75" s="3"/>
    </row>
    <row r="76" spans="1:12" ht="21.75" customHeight="1">
      <c r="A76" s="503" t="s">
        <v>23</v>
      </c>
      <c r="B76" s="503"/>
      <c r="C76" s="503"/>
      <c r="D76" s="503"/>
      <c r="E76" s="503"/>
      <c r="F76" s="503"/>
      <c r="G76" s="503"/>
      <c r="H76" s="503"/>
      <c r="I76" s="503"/>
      <c r="J76" s="506"/>
      <c r="K76" s="506"/>
      <c r="L76" s="3"/>
    </row>
    <row r="77" spans="1:12" ht="21.75" customHeight="1">
      <c r="A77" s="524" t="s">
        <v>269</v>
      </c>
      <c r="B77" s="524"/>
      <c r="C77" s="524"/>
      <c r="D77" s="524"/>
      <c r="E77" s="524"/>
      <c r="F77" s="524"/>
      <c r="G77" s="524"/>
      <c r="H77" s="524"/>
      <c r="I77" s="524"/>
      <c r="J77" s="525" t="s">
        <v>302</v>
      </c>
      <c r="K77" s="525"/>
      <c r="L77" s="3"/>
    </row>
    <row r="78" spans="1:12" ht="21.75" customHeight="1">
      <c r="A78" s="526" t="s">
        <v>12</v>
      </c>
      <c r="B78" s="526" t="s">
        <v>0</v>
      </c>
      <c r="C78" s="526" t="s">
        <v>2</v>
      </c>
      <c r="D78" s="526" t="s">
        <v>3</v>
      </c>
      <c r="E78" s="523" t="s">
        <v>4</v>
      </c>
      <c r="F78" s="523"/>
      <c r="G78" s="523" t="s">
        <v>5</v>
      </c>
      <c r="H78" s="523"/>
      <c r="I78" s="526" t="s">
        <v>13</v>
      </c>
      <c r="J78" s="528" t="s">
        <v>1</v>
      </c>
      <c r="K78" s="529"/>
      <c r="L78" s="3"/>
    </row>
    <row r="79" spans="1:12" ht="21.75" customHeight="1">
      <c r="A79" s="527"/>
      <c r="B79" s="527"/>
      <c r="C79" s="527"/>
      <c r="D79" s="527"/>
      <c r="E79" s="59" t="s">
        <v>14</v>
      </c>
      <c r="F79" s="59" t="s">
        <v>15</v>
      </c>
      <c r="G79" s="59" t="s">
        <v>14</v>
      </c>
      <c r="H79" s="59" t="s">
        <v>15</v>
      </c>
      <c r="I79" s="527"/>
      <c r="J79" s="530"/>
      <c r="K79" s="531"/>
      <c r="L79" s="3"/>
    </row>
    <row r="80" spans="1:12" ht="21.75" customHeight="1">
      <c r="A80" s="95"/>
      <c r="B80" s="51" t="s">
        <v>68</v>
      </c>
      <c r="C80" s="87"/>
      <c r="D80" s="73"/>
      <c r="E80" s="75"/>
      <c r="F80" s="75"/>
      <c r="G80" s="75"/>
      <c r="H80" s="94"/>
      <c r="I80" s="91"/>
      <c r="J80" s="64"/>
      <c r="K80" s="130"/>
      <c r="L80" s="3"/>
    </row>
    <row r="81" spans="1:12" ht="21.75" customHeight="1">
      <c r="A81" s="222">
        <v>1</v>
      </c>
      <c r="B81" s="174" t="s">
        <v>69</v>
      </c>
      <c r="C81" s="223">
        <v>1</v>
      </c>
      <c r="D81" s="35" t="s">
        <v>6</v>
      </c>
      <c r="E81" s="219">
        <v>22000</v>
      </c>
      <c r="F81" s="219">
        <f>E81*C81</f>
        <v>22000</v>
      </c>
      <c r="G81" s="219">
        <f>-H18</f>
        <v>0</v>
      </c>
      <c r="H81" s="219">
        <f>G81*C81</f>
        <v>0</v>
      </c>
      <c r="I81" s="219">
        <f>SUM(H81,F81)</f>
        <v>22000</v>
      </c>
      <c r="J81" s="60"/>
      <c r="K81" s="131"/>
      <c r="L81" s="3"/>
    </row>
    <row r="82" spans="1:12" ht="21.75" customHeight="1">
      <c r="A82" s="95"/>
      <c r="B82" s="51" t="s">
        <v>233</v>
      </c>
      <c r="C82" s="92"/>
      <c r="D82" s="93"/>
      <c r="E82" s="90"/>
      <c r="F82" s="89"/>
      <c r="G82" s="90"/>
      <c r="H82" s="90"/>
      <c r="I82" s="91"/>
      <c r="J82" s="60"/>
      <c r="K82" s="127"/>
      <c r="L82" s="3"/>
    </row>
    <row r="83" spans="1:12" ht="21.75" customHeight="1">
      <c r="A83" s="222">
        <v>2</v>
      </c>
      <c r="B83" s="174" t="s">
        <v>70</v>
      </c>
      <c r="C83" s="223">
        <v>1</v>
      </c>
      <c r="D83" s="35" t="s">
        <v>6</v>
      </c>
      <c r="E83" s="219">
        <v>20000</v>
      </c>
      <c r="F83" s="219">
        <f>E83*C83</f>
        <v>20000</v>
      </c>
      <c r="G83" s="219">
        <f>-H20</f>
        <v>0</v>
      </c>
      <c r="H83" s="219">
        <f>G83*C83</f>
        <v>0</v>
      </c>
      <c r="I83" s="219">
        <f>SUM(H83,F83)</f>
        <v>20000</v>
      </c>
      <c r="J83" s="60"/>
      <c r="K83" s="127"/>
      <c r="L83" s="3"/>
    </row>
    <row r="84" spans="1:12" ht="21.75" customHeight="1">
      <c r="A84" s="95"/>
      <c r="B84" s="51" t="s">
        <v>234</v>
      </c>
      <c r="C84" s="92"/>
      <c r="D84" s="93"/>
      <c r="E84" s="90"/>
      <c r="F84" s="89"/>
      <c r="G84" s="90"/>
      <c r="H84" s="90"/>
      <c r="I84" s="91"/>
      <c r="J84" s="60"/>
      <c r="K84" s="127"/>
      <c r="L84" s="3"/>
    </row>
    <row r="85" spans="1:12" ht="21.75" customHeight="1">
      <c r="A85" s="222">
        <v>3</v>
      </c>
      <c r="B85" s="174" t="s">
        <v>75</v>
      </c>
      <c r="C85" s="223">
        <v>1</v>
      </c>
      <c r="D85" s="35" t="s">
        <v>6</v>
      </c>
      <c r="E85" s="219">
        <v>21735</v>
      </c>
      <c r="F85" s="219">
        <f>E85*C85</f>
        <v>21735</v>
      </c>
      <c r="G85" s="219">
        <f>-H22</f>
        <v>0</v>
      </c>
      <c r="H85" s="219">
        <f>G85*C85</f>
        <v>0</v>
      </c>
      <c r="I85" s="219">
        <f>SUM(H85,F85)</f>
        <v>21735</v>
      </c>
      <c r="J85" s="60"/>
      <c r="K85" s="127"/>
      <c r="L85" s="3"/>
    </row>
    <row r="86" spans="1:12" ht="21.75" customHeight="1">
      <c r="A86" s="95"/>
      <c r="B86" s="51" t="s">
        <v>231</v>
      </c>
      <c r="C86" s="92"/>
      <c r="D86" s="93"/>
      <c r="E86" s="90"/>
      <c r="F86" s="89"/>
      <c r="G86" s="90"/>
      <c r="H86" s="90"/>
      <c r="I86" s="91"/>
      <c r="J86" s="60"/>
      <c r="K86" s="127"/>
      <c r="L86" s="3"/>
    </row>
    <row r="87" spans="1:12" ht="21.75" customHeight="1">
      <c r="A87" s="222">
        <v>4</v>
      </c>
      <c r="B87" s="174" t="s">
        <v>240</v>
      </c>
      <c r="C87" s="223">
        <v>2</v>
      </c>
      <c r="D87" s="35" t="s">
        <v>6</v>
      </c>
      <c r="E87" s="219">
        <v>7490</v>
      </c>
      <c r="F87" s="219">
        <f>E87*C87</f>
        <v>14980</v>
      </c>
      <c r="G87" s="219">
        <f>-H24</f>
        <v>0</v>
      </c>
      <c r="H87" s="219">
        <f>G87*C87</f>
        <v>0</v>
      </c>
      <c r="I87" s="219">
        <f>SUM(H87,F87)</f>
        <v>14980</v>
      </c>
      <c r="J87" s="60"/>
      <c r="K87" s="61"/>
      <c r="L87" s="3"/>
    </row>
    <row r="88" spans="1:12" ht="21.75" customHeight="1">
      <c r="A88" s="95"/>
      <c r="B88" s="51" t="s">
        <v>232</v>
      </c>
      <c r="C88" s="92"/>
      <c r="D88" s="93"/>
      <c r="E88" s="90"/>
      <c r="F88" s="89"/>
      <c r="G88" s="90"/>
      <c r="H88" s="90"/>
      <c r="I88" s="91"/>
      <c r="J88" s="60"/>
      <c r="K88" s="127"/>
      <c r="L88" s="3"/>
    </row>
    <row r="89" spans="1:12" ht="21.75" customHeight="1">
      <c r="A89" s="222">
        <v>5</v>
      </c>
      <c r="B89" s="174" t="s">
        <v>71</v>
      </c>
      <c r="C89" s="223">
        <v>2</v>
      </c>
      <c r="D89" s="35" t="s">
        <v>6</v>
      </c>
      <c r="E89" s="219">
        <v>8624.98</v>
      </c>
      <c r="F89" s="219">
        <f>E89*C89</f>
        <v>17249.96</v>
      </c>
      <c r="G89" s="219">
        <v>2587.49</v>
      </c>
      <c r="H89" s="219">
        <f>G89*C89</f>
        <v>5174.98</v>
      </c>
      <c r="I89" s="219">
        <f>SUM(H89,F89)</f>
        <v>22424.94</v>
      </c>
      <c r="J89" s="60"/>
      <c r="K89" s="61"/>
      <c r="L89" s="3"/>
    </row>
    <row r="90" spans="1:12" ht="21.75" customHeight="1">
      <c r="A90" s="222">
        <v>6</v>
      </c>
      <c r="B90" s="174" t="s">
        <v>245</v>
      </c>
      <c r="C90" s="223">
        <v>12</v>
      </c>
      <c r="D90" s="35" t="s">
        <v>6</v>
      </c>
      <c r="E90" s="219">
        <f>-F27</f>
        <v>0</v>
      </c>
      <c r="F90" s="219">
        <f>E90*A90</f>
        <v>0</v>
      </c>
      <c r="G90" s="219">
        <v>200</v>
      </c>
      <c r="H90" s="219">
        <f>G90*C90</f>
        <v>2400</v>
      </c>
      <c r="I90" s="219">
        <f>SUM(H90,F90)</f>
        <v>2400</v>
      </c>
      <c r="J90" s="60"/>
      <c r="K90" s="61"/>
      <c r="L90" s="3"/>
    </row>
    <row r="91" spans="1:12" ht="21.75" customHeight="1">
      <c r="A91" s="222"/>
      <c r="B91" s="174"/>
      <c r="C91" s="223"/>
      <c r="D91" s="35"/>
      <c r="E91" s="219"/>
      <c r="F91" s="219"/>
      <c r="G91" s="219"/>
      <c r="H91" s="219"/>
      <c r="I91" s="219"/>
      <c r="J91" s="29"/>
      <c r="K91" s="22"/>
      <c r="L91" s="3"/>
    </row>
    <row r="92" spans="1:12" ht="21.75" customHeight="1">
      <c r="A92" s="39"/>
      <c r="B92" s="38"/>
      <c r="C92" s="39"/>
      <c r="D92" s="40"/>
      <c r="E92" s="39"/>
      <c r="F92" s="30"/>
      <c r="G92" s="39"/>
      <c r="H92" s="30"/>
      <c r="I92" s="30"/>
      <c r="J92" s="29"/>
      <c r="K92" s="22"/>
      <c r="L92" s="3"/>
    </row>
    <row r="93" spans="1:12" ht="21.75" customHeight="1">
      <c r="A93" s="39"/>
      <c r="B93" s="49" t="s">
        <v>72</v>
      </c>
      <c r="C93" s="67"/>
      <c r="D93" s="68"/>
      <c r="E93" s="67"/>
      <c r="F93" s="69"/>
      <c r="G93" s="67"/>
      <c r="H93" s="69"/>
      <c r="I93" s="69">
        <f>SUM(I81:I92)</f>
        <v>103539.94</v>
      </c>
      <c r="J93" s="29"/>
      <c r="K93" s="22"/>
      <c r="L93" s="3"/>
    </row>
    <row r="94" spans="1:12" ht="21.75" customHeight="1">
      <c r="A94" s="39"/>
      <c r="B94" s="38"/>
      <c r="C94" s="39"/>
      <c r="D94" s="40"/>
      <c r="E94" s="39"/>
      <c r="F94" s="30"/>
      <c r="G94" s="39"/>
      <c r="H94" s="30"/>
      <c r="I94" s="30"/>
      <c r="J94" s="29"/>
      <c r="K94" s="22"/>
      <c r="L94" s="3"/>
    </row>
    <row r="95" spans="1:12" ht="21.75" customHeight="1">
      <c r="A95" s="160"/>
      <c r="B95" s="225"/>
      <c r="C95" s="160"/>
      <c r="D95" s="226"/>
      <c r="E95" s="160"/>
      <c r="F95" s="227"/>
      <c r="G95" s="160"/>
      <c r="H95" s="227"/>
      <c r="I95" s="228"/>
      <c r="J95" s="29"/>
      <c r="K95" s="22"/>
      <c r="L95" s="3"/>
    </row>
    <row r="96" spans="1:12" ht="21.75" customHeight="1">
      <c r="A96" s="97"/>
      <c r="B96" s="98" t="s">
        <v>73</v>
      </c>
      <c r="C96" s="97"/>
      <c r="D96" s="99"/>
      <c r="E96" s="97"/>
      <c r="F96" s="100"/>
      <c r="G96" s="97"/>
      <c r="H96" s="100"/>
      <c r="I96" s="100">
        <f>SUM(I15+I43+I64+I72+I93)</f>
        <v>348356.37470000004</v>
      </c>
      <c r="J96" s="234"/>
      <c r="K96" s="235"/>
      <c r="L96" s="3"/>
    </row>
    <row r="97" spans="1:11" s="3" customFormat="1" ht="27.75">
      <c r="A97" s="367"/>
      <c r="B97" s="520" t="s">
        <v>11</v>
      </c>
      <c r="C97" s="520"/>
      <c r="D97" s="520"/>
      <c r="E97" s="520"/>
      <c r="F97" s="520"/>
      <c r="G97" s="520"/>
      <c r="H97" s="520"/>
      <c r="I97" s="520"/>
      <c r="J97" s="521"/>
      <c r="K97" s="521"/>
    </row>
    <row r="98" spans="1:11" s="3" customFormat="1" ht="21.75" customHeight="1">
      <c r="A98" s="503" t="s">
        <v>31</v>
      </c>
      <c r="B98" s="503"/>
      <c r="C98" s="503"/>
      <c r="D98" s="503"/>
      <c r="E98" s="503"/>
      <c r="F98" s="503"/>
      <c r="G98" s="503"/>
      <c r="H98" s="503"/>
      <c r="I98" s="503"/>
      <c r="J98" s="506"/>
      <c r="K98" s="506"/>
    </row>
    <row r="99" spans="1:11" s="3" customFormat="1" ht="21.75" customHeight="1">
      <c r="A99" s="503" t="s">
        <v>22</v>
      </c>
      <c r="B99" s="503"/>
      <c r="C99" s="503"/>
      <c r="D99" s="503"/>
      <c r="E99" s="503"/>
      <c r="F99" s="503"/>
      <c r="G99" s="503"/>
      <c r="H99" s="503"/>
      <c r="I99" s="503"/>
      <c r="J99" s="506"/>
      <c r="K99" s="506"/>
    </row>
    <row r="100" spans="1:11" s="3" customFormat="1" ht="21.75" customHeight="1">
      <c r="A100" s="503" t="s">
        <v>23</v>
      </c>
      <c r="B100" s="503"/>
      <c r="C100" s="503"/>
      <c r="D100" s="503"/>
      <c r="E100" s="503"/>
      <c r="F100" s="503"/>
      <c r="G100" s="503"/>
      <c r="H100" s="503"/>
      <c r="I100" s="503"/>
      <c r="J100" s="506"/>
      <c r="K100" s="506"/>
    </row>
    <row r="101" spans="1:11" s="3" customFormat="1" ht="21.75" customHeight="1">
      <c r="A101" s="524" t="s">
        <v>270</v>
      </c>
      <c r="B101" s="524"/>
      <c r="C101" s="524"/>
      <c r="D101" s="524"/>
      <c r="E101" s="524"/>
      <c r="F101" s="524"/>
      <c r="G101" s="524"/>
      <c r="H101" s="524"/>
      <c r="I101" s="524"/>
      <c r="J101" s="525" t="s">
        <v>303</v>
      </c>
      <c r="K101" s="525"/>
    </row>
    <row r="102" spans="1:11" s="3" customFormat="1" ht="21.75" customHeight="1">
      <c r="A102" s="526" t="s">
        <v>12</v>
      </c>
      <c r="B102" s="526" t="s">
        <v>0</v>
      </c>
      <c r="C102" s="526" t="s">
        <v>2</v>
      </c>
      <c r="D102" s="526" t="s">
        <v>3</v>
      </c>
      <c r="E102" s="523" t="s">
        <v>4</v>
      </c>
      <c r="F102" s="523"/>
      <c r="G102" s="523" t="s">
        <v>5</v>
      </c>
      <c r="H102" s="523"/>
      <c r="I102" s="526" t="s">
        <v>13</v>
      </c>
      <c r="J102" s="528" t="s">
        <v>1</v>
      </c>
      <c r="K102" s="529"/>
    </row>
    <row r="103" spans="1:11" s="3" customFormat="1" ht="21.75" customHeight="1">
      <c r="A103" s="527"/>
      <c r="B103" s="527"/>
      <c r="C103" s="527"/>
      <c r="D103" s="527"/>
      <c r="E103" s="59" t="s">
        <v>14</v>
      </c>
      <c r="F103" s="59" t="s">
        <v>15</v>
      </c>
      <c r="G103" s="59" t="s">
        <v>14</v>
      </c>
      <c r="H103" s="59" t="s">
        <v>15</v>
      </c>
      <c r="I103" s="527"/>
      <c r="J103" s="530"/>
      <c r="K103" s="531"/>
    </row>
    <row r="104" spans="1:11" s="3" customFormat="1" ht="21.75" customHeight="1">
      <c r="A104" s="41">
        <v>1.2</v>
      </c>
      <c r="B104" s="57" t="s">
        <v>76</v>
      </c>
      <c r="C104" s="42"/>
      <c r="D104" s="43"/>
      <c r="E104" s="42"/>
      <c r="F104" s="44"/>
      <c r="G104" s="58"/>
      <c r="H104" s="44"/>
      <c r="I104" s="44"/>
      <c r="J104" s="23"/>
      <c r="K104" s="24"/>
    </row>
    <row r="105" spans="1:11" s="3" customFormat="1" ht="21.75" customHeight="1">
      <c r="A105" s="56"/>
      <c r="B105" s="45" t="s">
        <v>45</v>
      </c>
      <c r="C105" s="46"/>
      <c r="D105" s="35"/>
      <c r="E105" s="30"/>
      <c r="F105" s="30"/>
      <c r="G105" s="47"/>
      <c r="H105" s="30"/>
      <c r="I105" s="30"/>
      <c r="J105" s="20"/>
      <c r="K105" s="21"/>
    </row>
    <row r="106" spans="1:11" s="3" customFormat="1" ht="21.75" customHeight="1">
      <c r="A106" s="199">
        <v>1</v>
      </c>
      <c r="B106" s="200" t="s">
        <v>46</v>
      </c>
      <c r="C106" s="201">
        <v>71.75</v>
      </c>
      <c r="D106" s="10" t="s">
        <v>34</v>
      </c>
      <c r="E106" s="219">
        <v>20</v>
      </c>
      <c r="F106" s="219">
        <f>E106*C106</f>
        <v>1435</v>
      </c>
      <c r="G106" s="202" t="s">
        <v>24</v>
      </c>
      <c r="H106" s="202" t="s">
        <v>24</v>
      </c>
      <c r="I106" s="9">
        <f>SUM(H106,F106)</f>
        <v>1435</v>
      </c>
      <c r="J106" s="20"/>
      <c r="K106" s="21"/>
    </row>
    <row r="107" spans="1:11" s="3" customFormat="1" ht="21.75" customHeight="1">
      <c r="A107" s="199">
        <v>2</v>
      </c>
      <c r="B107" s="200" t="s">
        <v>255</v>
      </c>
      <c r="C107" s="201">
        <v>71.75</v>
      </c>
      <c r="D107" s="10" t="s">
        <v>34</v>
      </c>
      <c r="E107" s="219">
        <v>580</v>
      </c>
      <c r="F107" s="219">
        <f>E107*C107</f>
        <v>41615</v>
      </c>
      <c r="G107" s="202" t="s">
        <v>24</v>
      </c>
      <c r="H107" s="202" t="s">
        <v>24</v>
      </c>
      <c r="I107" s="9">
        <f>SUM(H107,F107)</f>
        <v>41615</v>
      </c>
      <c r="J107" s="60"/>
      <c r="K107" s="127"/>
    </row>
    <row r="108" spans="1:11" s="3" customFormat="1" ht="21.75" customHeight="1">
      <c r="A108" s="199"/>
      <c r="B108" s="203" t="s">
        <v>225</v>
      </c>
      <c r="C108" s="201"/>
      <c r="D108" s="10"/>
      <c r="E108" s="202"/>
      <c r="F108" s="219"/>
      <c r="G108" s="202"/>
      <c r="H108" s="202"/>
      <c r="I108" s="9"/>
      <c r="J108" s="60"/>
      <c r="K108" s="127"/>
    </row>
    <row r="109" spans="1:11" s="3" customFormat="1" ht="21.75" customHeight="1">
      <c r="A109" s="199"/>
      <c r="B109" s="217" t="s">
        <v>292</v>
      </c>
      <c r="C109" s="204"/>
      <c r="D109" s="10"/>
      <c r="E109" s="205"/>
      <c r="F109" s="219"/>
      <c r="G109" s="202"/>
      <c r="H109" s="202"/>
      <c r="I109" s="9"/>
      <c r="J109" s="60"/>
      <c r="K109" s="127"/>
    </row>
    <row r="110" spans="1:11" s="3" customFormat="1" ht="21.75" customHeight="1">
      <c r="A110" s="199"/>
      <c r="B110" s="206"/>
      <c r="C110" s="207"/>
      <c r="D110" s="10"/>
      <c r="E110" s="208"/>
      <c r="F110" s="219"/>
      <c r="G110" s="208"/>
      <c r="H110" s="202"/>
      <c r="I110" s="9"/>
      <c r="J110" s="60"/>
      <c r="K110" s="127"/>
    </row>
    <row r="111" spans="1:11" s="3" customFormat="1" ht="21.75" customHeight="1">
      <c r="A111" s="369"/>
      <c r="B111" s="370" t="s">
        <v>51</v>
      </c>
      <c r="C111" s="371"/>
      <c r="D111" s="372"/>
      <c r="E111" s="375"/>
      <c r="F111" s="374"/>
      <c r="G111" s="375"/>
      <c r="H111" s="375"/>
      <c r="I111" s="376">
        <f>SUM(I106:I110)</f>
        <v>43050</v>
      </c>
      <c r="J111" s="60"/>
      <c r="K111" s="61"/>
    </row>
    <row r="112" spans="1:11" s="3" customFormat="1" ht="21.75" customHeight="1">
      <c r="A112" s="369"/>
      <c r="B112" s="370" t="s">
        <v>172</v>
      </c>
      <c r="C112" s="371"/>
      <c r="D112" s="372"/>
      <c r="E112" s="394"/>
      <c r="F112" s="374"/>
      <c r="G112" s="375"/>
      <c r="H112" s="375"/>
      <c r="I112" s="376">
        <f>SUM(I15+I111)</f>
        <v>86760</v>
      </c>
      <c r="J112" s="60"/>
      <c r="K112" s="61"/>
    </row>
    <row r="113" spans="1:11" s="3" customFormat="1" ht="21.75" customHeight="1">
      <c r="A113" s="199"/>
      <c r="B113" s="206"/>
      <c r="C113" s="207"/>
      <c r="D113" s="10"/>
      <c r="E113" s="219"/>
      <c r="F113" s="219"/>
      <c r="G113" s="219"/>
      <c r="H113" s="219"/>
      <c r="I113" s="219"/>
      <c r="J113" s="60"/>
      <c r="K113" s="61"/>
    </row>
    <row r="114" spans="1:11" s="3" customFormat="1" ht="21.75" customHeight="1">
      <c r="A114" s="199"/>
      <c r="B114" s="220" t="s">
        <v>47</v>
      </c>
      <c r="C114" s="204"/>
      <c r="D114" s="10"/>
      <c r="E114" s="205"/>
      <c r="F114" s="219"/>
      <c r="G114" s="202"/>
      <c r="H114" s="202"/>
      <c r="I114" s="9"/>
      <c r="J114" s="60"/>
      <c r="K114" s="127"/>
    </row>
    <row r="115" spans="1:11" s="3" customFormat="1" ht="21.75" customHeight="1">
      <c r="A115" s="199">
        <v>1</v>
      </c>
      <c r="B115" s="217" t="s">
        <v>227</v>
      </c>
      <c r="C115" s="207">
        <v>5.59</v>
      </c>
      <c r="D115" s="10" t="s">
        <v>34</v>
      </c>
      <c r="E115" s="219">
        <v>1017.73</v>
      </c>
      <c r="F115" s="219">
        <f>E115*C115</f>
        <v>5689.1107</v>
      </c>
      <c r="G115" s="219">
        <v>305.31</v>
      </c>
      <c r="H115" s="219">
        <f>G115*C115</f>
        <v>1706.6829</v>
      </c>
      <c r="I115" s="219">
        <f>SUM(H115,F115)</f>
        <v>7395.7936</v>
      </c>
      <c r="J115" s="60"/>
      <c r="K115" s="127"/>
    </row>
    <row r="116" spans="1:11" s="3" customFormat="1" ht="21.75" customHeight="1">
      <c r="A116" s="199"/>
      <c r="B116" s="217" t="s">
        <v>226</v>
      </c>
      <c r="C116" s="201"/>
      <c r="D116" s="10"/>
      <c r="E116" s="202"/>
      <c r="F116" s="219"/>
      <c r="G116" s="219"/>
      <c r="H116" s="219"/>
      <c r="I116" s="219"/>
      <c r="J116" s="60"/>
      <c r="K116" s="127"/>
    </row>
    <row r="117" spans="1:11" s="3" customFormat="1" ht="21.75" customHeight="1">
      <c r="A117" s="199">
        <v>2</v>
      </c>
      <c r="B117" s="217" t="s">
        <v>228</v>
      </c>
      <c r="C117" s="418">
        <v>10.5</v>
      </c>
      <c r="D117" s="10" t="s">
        <v>34</v>
      </c>
      <c r="E117" s="219">
        <v>1263.96</v>
      </c>
      <c r="F117" s="219">
        <f>E117*C117</f>
        <v>13271.58</v>
      </c>
      <c r="G117" s="219">
        <v>379.18</v>
      </c>
      <c r="H117" s="219">
        <f>G117*C117</f>
        <v>3981.39</v>
      </c>
      <c r="I117" s="219">
        <f>SUM(H117,F117)</f>
        <v>17252.97</v>
      </c>
      <c r="J117" s="60"/>
      <c r="K117" s="127"/>
    </row>
    <row r="118" spans="1:11" s="3" customFormat="1" ht="21.75" customHeight="1">
      <c r="A118" s="199"/>
      <c r="B118" s="203" t="s">
        <v>229</v>
      </c>
      <c r="C118" s="201"/>
      <c r="D118" s="10"/>
      <c r="E118" s="219"/>
      <c r="F118" s="219"/>
      <c r="G118" s="219"/>
      <c r="H118" s="219"/>
      <c r="I118" s="219"/>
      <c r="J118" s="63"/>
      <c r="K118" s="128"/>
    </row>
    <row r="119" spans="1:11" s="3" customFormat="1" ht="21.75" customHeight="1">
      <c r="A119" s="199">
        <v>3</v>
      </c>
      <c r="B119" s="206" t="s">
        <v>230</v>
      </c>
      <c r="C119" s="201">
        <v>5.25</v>
      </c>
      <c r="D119" s="10" t="s">
        <v>34</v>
      </c>
      <c r="E119" s="219">
        <v>1502.62</v>
      </c>
      <c r="F119" s="219">
        <f>E119*C119-0.01</f>
        <v>7888.744999999999</v>
      </c>
      <c r="G119" s="219">
        <v>450.78</v>
      </c>
      <c r="H119" s="219">
        <f>G119*C119-0.01</f>
        <v>2366.5849999999996</v>
      </c>
      <c r="I119" s="219">
        <f>SUM(H119,F119)+0.01</f>
        <v>10255.339999999998</v>
      </c>
      <c r="J119" s="63"/>
      <c r="K119" s="128"/>
    </row>
    <row r="120" spans="1:11" s="3" customFormat="1" ht="21.75" customHeight="1">
      <c r="A120" s="263"/>
      <c r="B120" s="258" t="s">
        <v>236</v>
      </c>
      <c r="C120" s="365"/>
      <c r="D120" s="245"/>
      <c r="E120" s="366"/>
      <c r="F120" s="366"/>
      <c r="G120" s="366"/>
      <c r="H120" s="366"/>
      <c r="I120" s="366"/>
      <c r="J120" s="62"/>
      <c r="K120" s="129"/>
    </row>
    <row r="121" spans="1:11" s="3" customFormat="1" ht="27.75">
      <c r="A121" s="367" t="s">
        <v>10</v>
      </c>
      <c r="B121" s="520" t="s">
        <v>11</v>
      </c>
      <c r="C121" s="520"/>
      <c r="D121" s="520"/>
      <c r="E121" s="520"/>
      <c r="F121" s="520"/>
      <c r="G121" s="520"/>
      <c r="H121" s="520"/>
      <c r="I121" s="520"/>
      <c r="J121" s="521"/>
      <c r="K121" s="521"/>
    </row>
    <row r="122" spans="1:11" s="3" customFormat="1" ht="21.75" customHeight="1">
      <c r="A122" s="503" t="s">
        <v>32</v>
      </c>
      <c r="B122" s="503"/>
      <c r="C122" s="503"/>
      <c r="D122" s="503"/>
      <c r="E122" s="503"/>
      <c r="F122" s="503"/>
      <c r="G122" s="503"/>
      <c r="H122" s="503"/>
      <c r="I122" s="503"/>
      <c r="J122" s="506"/>
      <c r="K122" s="506"/>
    </row>
    <row r="123" spans="1:11" s="3" customFormat="1" ht="21.75" customHeight="1">
      <c r="A123" s="503" t="s">
        <v>22</v>
      </c>
      <c r="B123" s="503"/>
      <c r="C123" s="503"/>
      <c r="D123" s="503"/>
      <c r="E123" s="503"/>
      <c r="F123" s="503"/>
      <c r="G123" s="503"/>
      <c r="H123" s="503"/>
      <c r="I123" s="503"/>
      <c r="J123" s="506"/>
      <c r="K123" s="506"/>
    </row>
    <row r="124" spans="1:11" s="3" customFormat="1" ht="21.75" customHeight="1">
      <c r="A124" s="503" t="s">
        <v>23</v>
      </c>
      <c r="B124" s="503"/>
      <c r="C124" s="503"/>
      <c r="D124" s="503"/>
      <c r="E124" s="503"/>
      <c r="F124" s="503"/>
      <c r="G124" s="503"/>
      <c r="H124" s="503"/>
      <c r="I124" s="503"/>
      <c r="J124" s="506"/>
      <c r="K124" s="506"/>
    </row>
    <row r="125" spans="1:11" s="3" customFormat="1" ht="21.75" customHeight="1">
      <c r="A125" s="524" t="s">
        <v>271</v>
      </c>
      <c r="B125" s="524"/>
      <c r="C125" s="524"/>
      <c r="D125" s="524"/>
      <c r="E125" s="524"/>
      <c r="F125" s="524"/>
      <c r="G125" s="524"/>
      <c r="H125" s="524"/>
      <c r="I125" s="524"/>
      <c r="J125" s="525" t="s">
        <v>304</v>
      </c>
      <c r="K125" s="525"/>
    </row>
    <row r="126" spans="1:11" s="3" customFormat="1" ht="21.75" customHeight="1">
      <c r="A126" s="526" t="s">
        <v>12</v>
      </c>
      <c r="B126" s="526" t="s">
        <v>0</v>
      </c>
      <c r="C126" s="526" t="s">
        <v>2</v>
      </c>
      <c r="D126" s="526" t="s">
        <v>3</v>
      </c>
      <c r="E126" s="523" t="s">
        <v>4</v>
      </c>
      <c r="F126" s="523"/>
      <c r="G126" s="523" t="s">
        <v>5</v>
      </c>
      <c r="H126" s="523"/>
      <c r="I126" s="526" t="s">
        <v>13</v>
      </c>
      <c r="J126" s="528" t="s">
        <v>1</v>
      </c>
      <c r="K126" s="529"/>
    </row>
    <row r="127" spans="1:11" s="3" customFormat="1" ht="21.75" customHeight="1">
      <c r="A127" s="527"/>
      <c r="B127" s="532"/>
      <c r="C127" s="527"/>
      <c r="D127" s="527"/>
      <c r="E127" s="59" t="s">
        <v>14</v>
      </c>
      <c r="F127" s="59" t="s">
        <v>15</v>
      </c>
      <c r="G127" s="59" t="s">
        <v>14</v>
      </c>
      <c r="H127" s="59" t="s">
        <v>15</v>
      </c>
      <c r="I127" s="527"/>
      <c r="J127" s="530"/>
      <c r="K127" s="531"/>
    </row>
    <row r="128" spans="1:11" s="3" customFormat="1" ht="21.75" customHeight="1">
      <c r="A128" s="199">
        <v>4</v>
      </c>
      <c r="B128" s="206" t="s">
        <v>48</v>
      </c>
      <c r="C128" s="361">
        <v>4.2</v>
      </c>
      <c r="D128" s="10" t="s">
        <v>34</v>
      </c>
      <c r="E128" s="219">
        <v>895.2</v>
      </c>
      <c r="F128" s="219">
        <f>E128*C128</f>
        <v>3759.84</v>
      </c>
      <c r="G128" s="219">
        <v>268.56</v>
      </c>
      <c r="H128" s="219">
        <f>G128*C128</f>
        <v>1127.952</v>
      </c>
      <c r="I128" s="219">
        <f>SUM(H128,F128)</f>
        <v>4887.792</v>
      </c>
      <c r="J128" s="64"/>
      <c r="K128" s="130"/>
    </row>
    <row r="129" spans="1:12" ht="21.75" customHeight="1">
      <c r="A129" s="199"/>
      <c r="B129" s="203" t="s">
        <v>235</v>
      </c>
      <c r="C129" s="210"/>
      <c r="D129" s="211"/>
      <c r="E129" s="219"/>
      <c r="F129" s="219"/>
      <c r="G129" s="219"/>
      <c r="H129" s="219"/>
      <c r="I129" s="219"/>
      <c r="J129" s="60"/>
      <c r="K129" s="131"/>
      <c r="L129" s="3"/>
    </row>
    <row r="130" spans="1:12" ht="21.75" customHeight="1">
      <c r="A130" s="199">
        <v>5</v>
      </c>
      <c r="B130" s="206" t="s">
        <v>49</v>
      </c>
      <c r="C130" s="209">
        <v>5.34</v>
      </c>
      <c r="D130" s="10" t="s">
        <v>34</v>
      </c>
      <c r="E130" s="219">
        <v>523.2</v>
      </c>
      <c r="F130" s="219">
        <f>E130*C130-0.01</f>
        <v>2793.878</v>
      </c>
      <c r="G130" s="219">
        <v>156.96</v>
      </c>
      <c r="H130" s="219">
        <f>G130*C130-0.01</f>
        <v>838.1564000000001</v>
      </c>
      <c r="I130" s="219">
        <f>SUM(H130,F130)+0.01</f>
        <v>3632.0444000000007</v>
      </c>
      <c r="J130" s="60"/>
      <c r="K130" s="127"/>
      <c r="L130" s="3"/>
    </row>
    <row r="131" spans="1:12" ht="21.75" customHeight="1">
      <c r="A131" s="199"/>
      <c r="B131" s="203" t="s">
        <v>237</v>
      </c>
      <c r="C131" s="209"/>
      <c r="D131" s="10"/>
      <c r="E131" s="212"/>
      <c r="F131" s="213"/>
      <c r="G131" s="214"/>
      <c r="H131" s="215"/>
      <c r="I131" s="216"/>
      <c r="J131" s="60"/>
      <c r="K131" s="127"/>
      <c r="L131" s="3"/>
    </row>
    <row r="132" spans="1:12" ht="21.75" customHeight="1">
      <c r="A132" s="199">
        <v>6</v>
      </c>
      <c r="B132" s="218" t="s">
        <v>53</v>
      </c>
      <c r="C132" s="219">
        <v>48.45</v>
      </c>
      <c r="D132" s="219" t="s">
        <v>34</v>
      </c>
      <c r="E132" s="202" t="s">
        <v>24</v>
      </c>
      <c r="F132" s="202" t="s">
        <v>24</v>
      </c>
      <c r="G132" s="219">
        <v>10</v>
      </c>
      <c r="H132" s="219">
        <f>G132*C132</f>
        <v>484.5</v>
      </c>
      <c r="I132" s="219">
        <f>H132</f>
        <v>484.5</v>
      </c>
      <c r="J132" s="60"/>
      <c r="K132" s="127"/>
      <c r="L132" s="3"/>
    </row>
    <row r="133" spans="1:12" ht="21.75" customHeight="1">
      <c r="A133" s="199">
        <v>7</v>
      </c>
      <c r="B133" s="217" t="s">
        <v>50</v>
      </c>
      <c r="C133" s="219">
        <v>17.53</v>
      </c>
      <c r="D133" s="219" t="s">
        <v>34</v>
      </c>
      <c r="E133" s="219">
        <v>1017.73</v>
      </c>
      <c r="F133" s="219">
        <f>E133*C133-0.01</f>
        <v>17840.796900000005</v>
      </c>
      <c r="G133" s="219">
        <v>305.31</v>
      </c>
      <c r="H133" s="219">
        <f>G133*C133</f>
        <v>5352.0843</v>
      </c>
      <c r="I133" s="219">
        <f>H133+F133</f>
        <v>23192.881200000003</v>
      </c>
      <c r="J133" s="60"/>
      <c r="K133" s="127"/>
      <c r="L133" s="3"/>
    </row>
    <row r="134" spans="1:12" ht="21.75" customHeight="1">
      <c r="A134" s="199">
        <v>8</v>
      </c>
      <c r="B134" s="217" t="s">
        <v>54</v>
      </c>
      <c r="C134" s="219">
        <v>28.23</v>
      </c>
      <c r="D134" s="219" t="s">
        <v>34</v>
      </c>
      <c r="E134" s="219">
        <v>36</v>
      </c>
      <c r="F134" s="219">
        <f>E134*C134</f>
        <v>1016.28</v>
      </c>
      <c r="G134" s="219">
        <v>30</v>
      </c>
      <c r="H134" s="219">
        <f>G134*C134</f>
        <v>846.9</v>
      </c>
      <c r="I134" s="219">
        <f>H134+F134</f>
        <v>1863.1799999999998</v>
      </c>
      <c r="J134" s="60"/>
      <c r="K134" s="127"/>
      <c r="L134" s="3"/>
    </row>
    <row r="135" spans="1:12" ht="21.75" customHeight="1">
      <c r="A135" s="199">
        <v>9</v>
      </c>
      <c r="B135" s="362" t="s">
        <v>55</v>
      </c>
      <c r="C135" s="219">
        <v>20.22</v>
      </c>
      <c r="D135" s="363" t="s">
        <v>34</v>
      </c>
      <c r="E135" s="363">
        <v>47</v>
      </c>
      <c r="F135" s="363">
        <f>E135*C135</f>
        <v>950.3399999999999</v>
      </c>
      <c r="G135" s="363">
        <v>34</v>
      </c>
      <c r="H135" s="363">
        <f>G135*C135</f>
        <v>687.48</v>
      </c>
      <c r="I135" s="363">
        <f>H135+F135</f>
        <v>1637.82</v>
      </c>
      <c r="J135" s="60"/>
      <c r="K135" s="61"/>
      <c r="L135" s="3"/>
    </row>
    <row r="136" spans="1:12" ht="21.75" customHeight="1">
      <c r="A136" s="96"/>
      <c r="B136" s="203"/>
      <c r="C136" s="204"/>
      <c r="D136" s="10"/>
      <c r="E136" s="205"/>
      <c r="F136" s="202"/>
      <c r="G136" s="202"/>
      <c r="H136" s="202"/>
      <c r="I136" s="9"/>
      <c r="J136" s="60"/>
      <c r="K136" s="127"/>
      <c r="L136" s="3"/>
    </row>
    <row r="137" spans="1:12" ht="21.75" customHeight="1">
      <c r="A137" s="96"/>
      <c r="B137" s="73"/>
      <c r="C137" s="73"/>
      <c r="D137" s="73"/>
      <c r="E137" s="75"/>
      <c r="F137" s="75"/>
      <c r="G137" s="75"/>
      <c r="H137" s="75"/>
      <c r="I137" s="91"/>
      <c r="J137" s="60"/>
      <c r="K137" s="61"/>
      <c r="L137" s="3"/>
    </row>
    <row r="138" spans="1:12" ht="21.75" customHeight="1">
      <c r="A138" s="40"/>
      <c r="B138" s="38"/>
      <c r="C138" s="38"/>
      <c r="D138" s="38"/>
      <c r="E138" s="70"/>
      <c r="F138" s="71"/>
      <c r="G138" s="72"/>
      <c r="H138" s="71"/>
      <c r="I138" s="30"/>
      <c r="J138" s="60"/>
      <c r="K138" s="61"/>
      <c r="L138" s="3"/>
    </row>
    <row r="139" spans="1:12" ht="21.75" customHeight="1">
      <c r="A139" s="67"/>
      <c r="B139" s="370" t="s">
        <v>52</v>
      </c>
      <c r="C139" s="371"/>
      <c r="D139" s="372"/>
      <c r="E139" s="375"/>
      <c r="F139" s="375"/>
      <c r="G139" s="375"/>
      <c r="H139" s="375"/>
      <c r="I139" s="376">
        <f>SUM(I115:I135)-0.01</f>
        <v>70602.31120000001</v>
      </c>
      <c r="J139" s="29"/>
      <c r="K139" s="22"/>
      <c r="L139" s="3"/>
    </row>
    <row r="140" spans="1:12" ht="21.75" customHeight="1">
      <c r="A140" s="67"/>
      <c r="B140" s="370" t="s">
        <v>173</v>
      </c>
      <c r="C140" s="371"/>
      <c r="D140" s="372"/>
      <c r="E140" s="375"/>
      <c r="F140" s="375"/>
      <c r="G140" s="375"/>
      <c r="H140" s="375"/>
      <c r="I140" s="376">
        <f>SUM(I43+I139)</f>
        <v>141204.62240000002</v>
      </c>
      <c r="J140" s="29"/>
      <c r="K140" s="22"/>
      <c r="L140" s="3"/>
    </row>
    <row r="141" spans="1:12" ht="21.75" customHeight="1">
      <c r="A141" s="39"/>
      <c r="B141" s="38"/>
      <c r="C141" s="39"/>
      <c r="D141" s="40"/>
      <c r="E141" s="39"/>
      <c r="F141" s="30"/>
      <c r="G141" s="39"/>
      <c r="H141" s="30"/>
      <c r="I141" s="30"/>
      <c r="J141" s="29"/>
      <c r="K141" s="22"/>
      <c r="L141" s="3"/>
    </row>
    <row r="142" spans="1:12" ht="21.75" customHeight="1">
      <c r="A142" s="39"/>
      <c r="B142" s="38"/>
      <c r="C142" s="39"/>
      <c r="D142" s="40"/>
      <c r="E142" s="39"/>
      <c r="F142" s="30"/>
      <c r="G142" s="39"/>
      <c r="H142" s="30"/>
      <c r="I142" s="30"/>
      <c r="J142" s="29"/>
      <c r="K142" s="22"/>
      <c r="L142" s="3"/>
    </row>
    <row r="143" spans="1:12" ht="21.75" customHeight="1">
      <c r="A143" s="39"/>
      <c r="B143" s="38"/>
      <c r="C143" s="39"/>
      <c r="D143" s="40"/>
      <c r="E143" s="39"/>
      <c r="F143" s="30"/>
      <c r="G143" s="39"/>
      <c r="H143" s="30"/>
      <c r="I143" s="30"/>
      <c r="J143" s="29"/>
      <c r="K143" s="22"/>
      <c r="L143" s="3"/>
    </row>
    <row r="144" spans="1:245" s="18" customFormat="1" ht="21.75" customHeight="1">
      <c r="A144" s="230"/>
      <c r="B144" s="229"/>
      <c r="C144" s="230"/>
      <c r="D144" s="231"/>
      <c r="E144" s="230"/>
      <c r="F144" s="232"/>
      <c r="G144" s="230"/>
      <c r="H144" s="232"/>
      <c r="I144" s="233"/>
      <c r="J144" s="234"/>
      <c r="K144" s="235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</row>
    <row r="145" spans="1:11" s="3" customFormat="1" ht="27.75">
      <c r="A145" s="367" t="s">
        <v>10</v>
      </c>
      <c r="B145" s="520" t="s">
        <v>11</v>
      </c>
      <c r="C145" s="520"/>
      <c r="D145" s="520"/>
      <c r="E145" s="520"/>
      <c r="F145" s="520"/>
      <c r="G145" s="520"/>
      <c r="H145" s="520"/>
      <c r="I145" s="520"/>
      <c r="J145" s="521"/>
      <c r="K145" s="521"/>
    </row>
    <row r="146" spans="1:11" s="3" customFormat="1" ht="21.75" customHeight="1">
      <c r="A146" s="503" t="s">
        <v>33</v>
      </c>
      <c r="B146" s="503"/>
      <c r="C146" s="503"/>
      <c r="D146" s="503"/>
      <c r="E146" s="503"/>
      <c r="F146" s="503"/>
      <c r="G146" s="503"/>
      <c r="H146" s="503"/>
      <c r="I146" s="503"/>
      <c r="J146" s="506"/>
      <c r="K146" s="506"/>
    </row>
    <row r="147" spans="1:11" s="3" customFormat="1" ht="21.75" customHeight="1">
      <c r="A147" s="503" t="s">
        <v>22</v>
      </c>
      <c r="B147" s="503"/>
      <c r="C147" s="503"/>
      <c r="D147" s="503"/>
      <c r="E147" s="503"/>
      <c r="F147" s="503"/>
      <c r="G147" s="503"/>
      <c r="H147" s="503"/>
      <c r="I147" s="503"/>
      <c r="J147" s="506"/>
      <c r="K147" s="506"/>
    </row>
    <row r="148" spans="1:11" s="3" customFormat="1" ht="21.75" customHeight="1">
      <c r="A148" s="503" t="s">
        <v>23</v>
      </c>
      <c r="B148" s="503"/>
      <c r="C148" s="503"/>
      <c r="D148" s="503"/>
      <c r="E148" s="503"/>
      <c r="F148" s="503"/>
      <c r="G148" s="503"/>
      <c r="H148" s="503"/>
      <c r="I148" s="503"/>
      <c r="J148" s="506"/>
      <c r="K148" s="506"/>
    </row>
    <row r="149" spans="1:11" s="3" customFormat="1" ht="21.75" customHeight="1">
      <c r="A149" s="524" t="s">
        <v>272</v>
      </c>
      <c r="B149" s="524"/>
      <c r="C149" s="524"/>
      <c r="D149" s="524"/>
      <c r="E149" s="524"/>
      <c r="F149" s="524"/>
      <c r="G149" s="524"/>
      <c r="H149" s="524"/>
      <c r="I149" s="524"/>
      <c r="J149" s="525" t="s">
        <v>305</v>
      </c>
      <c r="K149" s="525"/>
    </row>
    <row r="150" spans="1:11" s="3" customFormat="1" ht="21.75" customHeight="1">
      <c r="A150" s="526" t="s">
        <v>12</v>
      </c>
      <c r="B150" s="526" t="s">
        <v>0</v>
      </c>
      <c r="C150" s="526" t="s">
        <v>2</v>
      </c>
      <c r="D150" s="526" t="s">
        <v>3</v>
      </c>
      <c r="E150" s="523" t="s">
        <v>4</v>
      </c>
      <c r="F150" s="523"/>
      <c r="G150" s="523" t="s">
        <v>5</v>
      </c>
      <c r="H150" s="523"/>
      <c r="I150" s="526" t="s">
        <v>13</v>
      </c>
      <c r="J150" s="528" t="s">
        <v>1</v>
      </c>
      <c r="K150" s="529"/>
    </row>
    <row r="151" spans="1:11" s="3" customFormat="1" ht="21.75" customHeight="1">
      <c r="A151" s="527"/>
      <c r="B151" s="527"/>
      <c r="C151" s="527"/>
      <c r="D151" s="527"/>
      <c r="E151" s="59" t="s">
        <v>14</v>
      </c>
      <c r="F151" s="59" t="s">
        <v>15</v>
      </c>
      <c r="G151" s="59" t="s">
        <v>14</v>
      </c>
      <c r="H151" s="59" t="s">
        <v>15</v>
      </c>
      <c r="I151" s="527"/>
      <c r="J151" s="530"/>
      <c r="K151" s="531"/>
    </row>
    <row r="152" spans="1:11" s="3" customFormat="1" ht="21.75" customHeight="1">
      <c r="A152" s="41"/>
      <c r="B152" s="57" t="s">
        <v>56</v>
      </c>
      <c r="C152" s="42"/>
      <c r="D152" s="43"/>
      <c r="E152" s="42"/>
      <c r="F152" s="44"/>
      <c r="G152" s="58"/>
      <c r="H152" s="44"/>
      <c r="I152" s="44"/>
      <c r="J152" s="23"/>
      <c r="K152" s="24"/>
    </row>
    <row r="153" spans="1:11" s="3" customFormat="1" ht="21.75" customHeight="1">
      <c r="A153" s="199">
        <v>1</v>
      </c>
      <c r="B153" s="206" t="s">
        <v>57</v>
      </c>
      <c r="C153" s="361">
        <v>67.55</v>
      </c>
      <c r="D153" s="10" t="s">
        <v>34</v>
      </c>
      <c r="E153" s="219">
        <v>503.19</v>
      </c>
      <c r="F153" s="219">
        <f>E153*C153</f>
        <v>33990.4845</v>
      </c>
      <c r="G153" s="219">
        <v>75</v>
      </c>
      <c r="H153" s="219">
        <f>G153*C153</f>
        <v>5066.25</v>
      </c>
      <c r="I153" s="219">
        <f>SUM(H153,F153)</f>
        <v>39056.7345</v>
      </c>
      <c r="J153" s="20"/>
      <c r="K153" s="21"/>
    </row>
    <row r="154" spans="1:11" s="3" customFormat="1" ht="21.75" customHeight="1">
      <c r="A154" s="95"/>
      <c r="B154" s="160" t="s">
        <v>58</v>
      </c>
      <c r="C154" s="74"/>
      <c r="D154" s="75"/>
      <c r="E154" s="76"/>
      <c r="F154" s="76"/>
      <c r="G154" s="76"/>
      <c r="H154" s="76"/>
      <c r="I154" s="78"/>
      <c r="J154" s="20"/>
      <c r="K154" s="21"/>
    </row>
    <row r="155" spans="1:11" s="3" customFormat="1" ht="21.75" customHeight="1">
      <c r="A155" s="199">
        <v>2</v>
      </c>
      <c r="B155" s="217" t="s">
        <v>59</v>
      </c>
      <c r="C155" s="361">
        <v>58</v>
      </c>
      <c r="D155" s="10" t="s">
        <v>60</v>
      </c>
      <c r="E155" s="219">
        <v>175</v>
      </c>
      <c r="F155" s="219">
        <f>E155*C155</f>
        <v>10150</v>
      </c>
      <c r="G155" s="219">
        <v>90</v>
      </c>
      <c r="H155" s="219">
        <f>G155*C155</f>
        <v>5220</v>
      </c>
      <c r="I155" s="219">
        <f>SUM(H155,F155)</f>
        <v>15370</v>
      </c>
      <c r="J155" s="60"/>
      <c r="K155" s="127"/>
    </row>
    <row r="156" spans="1:11" s="3" customFormat="1" ht="21.75" customHeight="1">
      <c r="A156" s="199">
        <v>3</v>
      </c>
      <c r="B156" s="206" t="s">
        <v>62</v>
      </c>
      <c r="C156" s="364">
        <v>81.83</v>
      </c>
      <c r="D156" s="10" t="s">
        <v>60</v>
      </c>
      <c r="E156" s="219">
        <v>36</v>
      </c>
      <c r="F156" s="219">
        <f>E156*C156</f>
        <v>2945.88</v>
      </c>
      <c r="G156" s="219">
        <v>30</v>
      </c>
      <c r="H156" s="219">
        <f>G156*C156</f>
        <v>2454.9</v>
      </c>
      <c r="I156" s="219">
        <f>SUM(H156,F156)</f>
        <v>5400.780000000001</v>
      </c>
      <c r="J156" s="60"/>
      <c r="K156" s="127"/>
    </row>
    <row r="157" spans="1:11" s="3" customFormat="1" ht="21.75" customHeight="1">
      <c r="A157" s="95"/>
      <c r="B157" s="73"/>
      <c r="C157" s="79"/>
      <c r="D157" s="75"/>
      <c r="E157" s="80"/>
      <c r="F157" s="76"/>
      <c r="G157" s="76"/>
      <c r="H157" s="76"/>
      <c r="I157" s="78"/>
      <c r="J157" s="60"/>
      <c r="K157" s="127"/>
    </row>
    <row r="158" spans="1:11" s="3" customFormat="1" ht="21.75" customHeight="1">
      <c r="A158" s="95"/>
      <c r="B158" s="221"/>
      <c r="C158" s="81"/>
      <c r="D158" s="75"/>
      <c r="E158" s="82"/>
      <c r="F158" s="76"/>
      <c r="G158" s="82"/>
      <c r="H158" s="76"/>
      <c r="I158" s="78"/>
      <c r="J158" s="60"/>
      <c r="K158" s="127"/>
    </row>
    <row r="159" spans="1:11" s="3" customFormat="1" ht="21.75" customHeight="1">
      <c r="A159" s="95"/>
      <c r="B159" s="73"/>
      <c r="C159" s="74"/>
      <c r="D159" s="75"/>
      <c r="E159" s="76"/>
      <c r="F159" s="76"/>
      <c r="G159" s="76"/>
      <c r="H159" s="76"/>
      <c r="I159" s="78"/>
      <c r="J159" s="60"/>
      <c r="K159" s="61"/>
    </row>
    <row r="160" spans="1:11" s="3" customFormat="1" ht="21.75" customHeight="1">
      <c r="A160" s="296"/>
      <c r="B160" s="49" t="s">
        <v>61</v>
      </c>
      <c r="C160" s="377"/>
      <c r="D160" s="378"/>
      <c r="E160" s="379"/>
      <c r="F160" s="380"/>
      <c r="G160" s="379"/>
      <c r="H160" s="379"/>
      <c r="I160" s="69">
        <f>SUM(I153:I159)</f>
        <v>59827.5145</v>
      </c>
      <c r="J160" s="60"/>
      <c r="K160" s="61"/>
    </row>
    <row r="161" spans="1:11" s="3" customFormat="1" ht="21.75" customHeight="1">
      <c r="A161" s="296"/>
      <c r="B161" s="49" t="s">
        <v>174</v>
      </c>
      <c r="C161" s="377"/>
      <c r="D161" s="378"/>
      <c r="E161" s="379"/>
      <c r="F161" s="380"/>
      <c r="G161" s="379"/>
      <c r="H161" s="379"/>
      <c r="I161" s="69">
        <f>SUM(I64+I160)-0.01</f>
        <v>120474.90800000001</v>
      </c>
      <c r="J161" s="60"/>
      <c r="K161" s="61"/>
    </row>
    <row r="162" spans="1:11" s="3" customFormat="1" ht="21.75" customHeight="1">
      <c r="A162" s="95"/>
      <c r="B162" s="174" t="s">
        <v>63</v>
      </c>
      <c r="C162" s="84"/>
      <c r="D162" s="85"/>
      <c r="E162" s="86"/>
      <c r="F162" s="77"/>
      <c r="G162" s="86"/>
      <c r="H162" s="76"/>
      <c r="I162" s="78"/>
      <c r="J162" s="60"/>
      <c r="K162" s="127"/>
    </row>
    <row r="163" spans="1:11" s="3" customFormat="1" ht="21.75" customHeight="1">
      <c r="A163" s="222">
        <v>1</v>
      </c>
      <c r="B163" s="174" t="s">
        <v>64</v>
      </c>
      <c r="C163" s="223">
        <v>2</v>
      </c>
      <c r="D163" s="35" t="s">
        <v>6</v>
      </c>
      <c r="E163" s="219">
        <v>12924.71</v>
      </c>
      <c r="F163" s="219">
        <f>E163*C163</f>
        <v>25849.42</v>
      </c>
      <c r="G163" s="219">
        <f>-H100</f>
        <v>0</v>
      </c>
      <c r="H163" s="219">
        <f>G163*C163</f>
        <v>0</v>
      </c>
      <c r="I163" s="219">
        <f>SUM(H163,F163)</f>
        <v>25849.42</v>
      </c>
      <c r="J163" s="60"/>
      <c r="K163" s="127"/>
    </row>
    <row r="164" spans="1:11" s="3" customFormat="1" ht="21.75" customHeight="1">
      <c r="A164" s="222">
        <v>2</v>
      </c>
      <c r="B164" s="174" t="s">
        <v>65</v>
      </c>
      <c r="C164" s="223">
        <v>3</v>
      </c>
      <c r="D164" s="35" t="s">
        <v>6</v>
      </c>
      <c r="E164" s="219">
        <v>14130.38</v>
      </c>
      <c r="F164" s="219">
        <f>E164*C164</f>
        <v>42391.14</v>
      </c>
      <c r="G164" s="219">
        <f>-H101</f>
        <v>0</v>
      </c>
      <c r="H164" s="219">
        <f>G164*C164</f>
        <v>0</v>
      </c>
      <c r="I164" s="219">
        <f>SUM(H164,F164)</f>
        <v>42391.14</v>
      </c>
      <c r="J164" s="60"/>
      <c r="K164" s="127"/>
    </row>
    <row r="165" spans="1:11" s="3" customFormat="1" ht="21.75" customHeight="1">
      <c r="A165" s="222">
        <v>3</v>
      </c>
      <c r="B165" s="174" t="s">
        <v>66</v>
      </c>
      <c r="C165" s="210">
        <v>7.77</v>
      </c>
      <c r="D165" s="35" t="s">
        <v>34</v>
      </c>
      <c r="E165" s="219">
        <v>160</v>
      </c>
      <c r="F165" s="219">
        <f>E165*C165</f>
        <v>1243.1999999999998</v>
      </c>
      <c r="G165" s="219">
        <v>48</v>
      </c>
      <c r="H165" s="219">
        <f>G165*C165</f>
        <v>372.96</v>
      </c>
      <c r="I165" s="219">
        <f>SUM(H165,F165)</f>
        <v>1616.1599999999999</v>
      </c>
      <c r="J165" s="60"/>
      <c r="K165" s="127"/>
    </row>
    <row r="166" spans="1:11" s="3" customFormat="1" ht="21.75" customHeight="1">
      <c r="A166" s="222"/>
      <c r="B166" s="174"/>
      <c r="C166" s="223"/>
      <c r="D166" s="35"/>
      <c r="E166" s="219"/>
      <c r="F166" s="219"/>
      <c r="G166" s="219"/>
      <c r="H166" s="219"/>
      <c r="I166" s="219"/>
      <c r="J166" s="63"/>
      <c r="K166" s="128"/>
    </row>
    <row r="167" spans="1:11" s="3" customFormat="1" ht="21.75" customHeight="1">
      <c r="A167" s="296"/>
      <c r="B167" s="67" t="s">
        <v>67</v>
      </c>
      <c r="C167" s="298"/>
      <c r="D167" s="383"/>
      <c r="E167" s="384"/>
      <c r="F167" s="301"/>
      <c r="G167" s="384"/>
      <c r="H167" s="301"/>
      <c r="I167" s="69">
        <f>SUM(I163:I166)</f>
        <v>69856.72</v>
      </c>
      <c r="J167" s="63"/>
      <c r="K167" s="128"/>
    </row>
    <row r="168" spans="1:11" s="3" customFormat="1" ht="21.75" customHeight="1">
      <c r="A168" s="189"/>
      <c r="B168" s="97" t="s">
        <v>175</v>
      </c>
      <c r="C168" s="191"/>
      <c r="D168" s="381"/>
      <c r="E168" s="382"/>
      <c r="F168" s="194"/>
      <c r="G168" s="382"/>
      <c r="H168" s="194"/>
      <c r="I168" s="100">
        <f>SUM(I72+I167)</f>
        <v>139713.44</v>
      </c>
      <c r="J168" s="62"/>
      <c r="K168" s="129"/>
    </row>
    <row r="169" spans="1:11" s="3" customFormat="1" ht="27.75">
      <c r="A169" s="367" t="s">
        <v>10</v>
      </c>
      <c r="B169" s="520" t="s">
        <v>11</v>
      </c>
      <c r="C169" s="520"/>
      <c r="D169" s="520"/>
      <c r="E169" s="520"/>
      <c r="F169" s="520"/>
      <c r="G169" s="520"/>
      <c r="H169" s="520"/>
      <c r="I169" s="520"/>
      <c r="J169" s="521"/>
      <c r="K169" s="521"/>
    </row>
    <row r="170" spans="1:11" s="3" customFormat="1" ht="21.75" customHeight="1">
      <c r="A170" s="503" t="s">
        <v>29</v>
      </c>
      <c r="B170" s="503"/>
      <c r="C170" s="503"/>
      <c r="D170" s="503"/>
      <c r="E170" s="503"/>
      <c r="F170" s="503"/>
      <c r="G170" s="503"/>
      <c r="H170" s="503"/>
      <c r="I170" s="503"/>
      <c r="J170" s="506"/>
      <c r="K170" s="506"/>
    </row>
    <row r="171" spans="1:11" s="3" customFormat="1" ht="21.75" customHeight="1">
      <c r="A171" s="503" t="s">
        <v>22</v>
      </c>
      <c r="B171" s="503"/>
      <c r="C171" s="503"/>
      <c r="D171" s="503"/>
      <c r="E171" s="503"/>
      <c r="F171" s="503"/>
      <c r="G171" s="503"/>
      <c r="H171" s="503"/>
      <c r="I171" s="503"/>
      <c r="J171" s="506"/>
      <c r="K171" s="506"/>
    </row>
    <row r="172" spans="1:11" s="3" customFormat="1" ht="21.75" customHeight="1">
      <c r="A172" s="503" t="s">
        <v>23</v>
      </c>
      <c r="B172" s="503"/>
      <c r="C172" s="503"/>
      <c r="D172" s="503"/>
      <c r="E172" s="503"/>
      <c r="F172" s="503"/>
      <c r="G172" s="503"/>
      <c r="H172" s="503"/>
      <c r="I172" s="503"/>
      <c r="J172" s="506"/>
      <c r="K172" s="506"/>
    </row>
    <row r="173" spans="1:11" s="3" customFormat="1" ht="21.75" customHeight="1">
      <c r="A173" s="524" t="s">
        <v>273</v>
      </c>
      <c r="B173" s="524"/>
      <c r="C173" s="524"/>
      <c r="D173" s="524"/>
      <c r="E173" s="524"/>
      <c r="F173" s="524"/>
      <c r="G173" s="524"/>
      <c r="H173" s="524"/>
      <c r="I173" s="524"/>
      <c r="J173" s="525" t="s">
        <v>306</v>
      </c>
      <c r="K173" s="525"/>
    </row>
    <row r="174" spans="1:11" s="3" customFormat="1" ht="21.75" customHeight="1">
      <c r="A174" s="526" t="s">
        <v>12</v>
      </c>
      <c r="B174" s="526" t="s">
        <v>0</v>
      </c>
      <c r="C174" s="526" t="s">
        <v>2</v>
      </c>
      <c r="D174" s="526" t="s">
        <v>3</v>
      </c>
      <c r="E174" s="523" t="s">
        <v>4</v>
      </c>
      <c r="F174" s="523"/>
      <c r="G174" s="523" t="s">
        <v>5</v>
      </c>
      <c r="H174" s="523"/>
      <c r="I174" s="526" t="s">
        <v>13</v>
      </c>
      <c r="J174" s="528" t="s">
        <v>1</v>
      </c>
      <c r="K174" s="529"/>
    </row>
    <row r="175" spans="1:11" s="3" customFormat="1" ht="21.75" customHeight="1">
      <c r="A175" s="527"/>
      <c r="B175" s="527"/>
      <c r="C175" s="527"/>
      <c r="D175" s="527"/>
      <c r="E175" s="59" t="s">
        <v>14</v>
      </c>
      <c r="F175" s="59" t="s">
        <v>15</v>
      </c>
      <c r="G175" s="59" t="s">
        <v>14</v>
      </c>
      <c r="H175" s="59" t="s">
        <v>15</v>
      </c>
      <c r="I175" s="527"/>
      <c r="J175" s="530"/>
      <c r="K175" s="531"/>
    </row>
    <row r="176" spans="1:11" s="3" customFormat="1" ht="21.75" customHeight="1">
      <c r="A176" s="95"/>
      <c r="B176" s="51" t="s">
        <v>68</v>
      </c>
      <c r="C176" s="87"/>
      <c r="D176" s="73"/>
      <c r="E176" s="75"/>
      <c r="F176" s="75"/>
      <c r="G176" s="75"/>
      <c r="H176" s="94"/>
      <c r="I176" s="91"/>
      <c r="J176" s="64"/>
      <c r="K176" s="130"/>
    </row>
    <row r="177" spans="1:12" ht="21.75" customHeight="1">
      <c r="A177" s="222">
        <v>1</v>
      </c>
      <c r="B177" s="174" t="s">
        <v>69</v>
      </c>
      <c r="C177" s="223">
        <v>1</v>
      </c>
      <c r="D177" s="35" t="s">
        <v>6</v>
      </c>
      <c r="E177" s="219">
        <v>22000</v>
      </c>
      <c r="F177" s="219">
        <f>E177*C177</f>
        <v>22000</v>
      </c>
      <c r="G177" s="219">
        <f>-H114</f>
        <v>0</v>
      </c>
      <c r="H177" s="219">
        <f>G177*C177</f>
        <v>0</v>
      </c>
      <c r="I177" s="219">
        <f>SUM(H177,F177)</f>
        <v>22000</v>
      </c>
      <c r="J177" s="60"/>
      <c r="K177" s="131"/>
      <c r="L177" s="3"/>
    </row>
    <row r="178" spans="1:12" ht="21.75" customHeight="1">
      <c r="A178" s="95"/>
      <c r="B178" s="51" t="s">
        <v>233</v>
      </c>
      <c r="C178" s="92"/>
      <c r="D178" s="93"/>
      <c r="E178" s="90"/>
      <c r="F178" s="89"/>
      <c r="G178" s="90"/>
      <c r="H178" s="90"/>
      <c r="I178" s="91"/>
      <c r="J178" s="60"/>
      <c r="K178" s="127"/>
      <c r="L178" s="3"/>
    </row>
    <row r="179" spans="1:12" ht="21.75" customHeight="1">
      <c r="A179" s="222">
        <v>2</v>
      </c>
      <c r="B179" s="174" t="s">
        <v>70</v>
      </c>
      <c r="C179" s="223">
        <v>1</v>
      </c>
      <c r="D179" s="35" t="s">
        <v>6</v>
      </c>
      <c r="E179" s="219">
        <v>20000</v>
      </c>
      <c r="F179" s="219">
        <f>E179*C179</f>
        <v>20000</v>
      </c>
      <c r="G179" s="219">
        <f>-H116</f>
        <v>0</v>
      </c>
      <c r="H179" s="219">
        <f>G179*C179</f>
        <v>0</v>
      </c>
      <c r="I179" s="219">
        <f>SUM(H179,F179)</f>
        <v>20000</v>
      </c>
      <c r="J179" s="60"/>
      <c r="K179" s="127"/>
      <c r="L179" s="3"/>
    </row>
    <row r="180" spans="1:12" ht="21.75" customHeight="1">
      <c r="A180" s="95"/>
      <c r="B180" s="51" t="s">
        <v>234</v>
      </c>
      <c r="C180" s="92"/>
      <c r="D180" s="93"/>
      <c r="E180" s="90"/>
      <c r="F180" s="89"/>
      <c r="G180" s="90"/>
      <c r="H180" s="90"/>
      <c r="I180" s="91"/>
      <c r="J180" s="60"/>
      <c r="K180" s="127"/>
      <c r="L180" s="3"/>
    </row>
    <row r="181" spans="1:12" ht="21.75" customHeight="1">
      <c r="A181" s="222">
        <v>3</v>
      </c>
      <c r="B181" s="174" t="s">
        <v>75</v>
      </c>
      <c r="C181" s="223">
        <v>1</v>
      </c>
      <c r="D181" s="35" t="s">
        <v>6</v>
      </c>
      <c r="E181" s="219">
        <v>21735</v>
      </c>
      <c r="F181" s="219">
        <f>E181*C181</f>
        <v>21735</v>
      </c>
      <c r="G181" s="219">
        <f>-H118</f>
        <v>0</v>
      </c>
      <c r="H181" s="219">
        <f>G181*C181</f>
        <v>0</v>
      </c>
      <c r="I181" s="219">
        <f>SUM(H181,F181)</f>
        <v>21735</v>
      </c>
      <c r="J181" s="60"/>
      <c r="K181" s="127"/>
      <c r="L181" s="3"/>
    </row>
    <row r="182" spans="1:12" ht="21.75" customHeight="1">
      <c r="A182" s="95"/>
      <c r="B182" s="51" t="s">
        <v>231</v>
      </c>
      <c r="C182" s="92"/>
      <c r="D182" s="93"/>
      <c r="E182" s="90"/>
      <c r="F182" s="89"/>
      <c r="G182" s="90"/>
      <c r="H182" s="90"/>
      <c r="I182" s="91"/>
      <c r="J182" s="60"/>
      <c r="K182" s="127"/>
      <c r="L182" s="3"/>
    </row>
    <row r="183" spans="1:12" ht="21.75" customHeight="1">
      <c r="A183" s="222">
        <v>4</v>
      </c>
      <c r="B183" s="174" t="s">
        <v>241</v>
      </c>
      <c r="C183" s="223">
        <v>2</v>
      </c>
      <c r="D183" s="35" t="s">
        <v>6</v>
      </c>
      <c r="E183" s="219">
        <v>7490</v>
      </c>
      <c r="F183" s="219">
        <f>E183*C183</f>
        <v>14980</v>
      </c>
      <c r="G183" s="219">
        <f>-H120</f>
        <v>0</v>
      </c>
      <c r="H183" s="219">
        <f>G183*C183</f>
        <v>0</v>
      </c>
      <c r="I183" s="219">
        <f>SUM(H183,F183)</f>
        <v>14980</v>
      </c>
      <c r="J183" s="60"/>
      <c r="K183" s="61"/>
      <c r="L183" s="3"/>
    </row>
    <row r="184" spans="1:12" ht="21.75" customHeight="1">
      <c r="A184" s="95"/>
      <c r="B184" s="51" t="s">
        <v>232</v>
      </c>
      <c r="C184" s="92"/>
      <c r="D184" s="93"/>
      <c r="E184" s="90"/>
      <c r="F184" s="89"/>
      <c r="G184" s="90"/>
      <c r="H184" s="90"/>
      <c r="I184" s="91"/>
      <c r="J184" s="60"/>
      <c r="K184" s="127"/>
      <c r="L184" s="3"/>
    </row>
    <row r="185" spans="1:12" ht="21.75" customHeight="1">
      <c r="A185" s="222">
        <v>5</v>
      </c>
      <c r="B185" s="174" t="s">
        <v>71</v>
      </c>
      <c r="C185" s="223">
        <v>2</v>
      </c>
      <c r="D185" s="35" t="s">
        <v>6</v>
      </c>
      <c r="E185" s="219">
        <v>8624.98</v>
      </c>
      <c r="F185" s="219">
        <f>E185*C185</f>
        <v>17249.96</v>
      </c>
      <c r="G185" s="219">
        <v>2587.49</v>
      </c>
      <c r="H185" s="219">
        <f>G185*C185</f>
        <v>5174.98</v>
      </c>
      <c r="I185" s="219">
        <f>SUM(H185,F185)</f>
        <v>22424.94</v>
      </c>
      <c r="J185" s="60"/>
      <c r="K185" s="61"/>
      <c r="L185" s="3"/>
    </row>
    <row r="186" spans="1:12" ht="21.75" customHeight="1">
      <c r="A186" s="222">
        <v>6</v>
      </c>
      <c r="B186" s="174" t="s">
        <v>245</v>
      </c>
      <c r="C186" s="223">
        <v>12</v>
      </c>
      <c r="D186" s="35" t="s">
        <v>6</v>
      </c>
      <c r="E186" s="219">
        <f>-F123</f>
        <v>0</v>
      </c>
      <c r="F186" s="219">
        <f>E186*A186</f>
        <v>0</v>
      </c>
      <c r="G186" s="219">
        <v>200</v>
      </c>
      <c r="H186" s="219">
        <f>G186*C186</f>
        <v>2400</v>
      </c>
      <c r="I186" s="219">
        <f>SUM(H186,F186)</f>
        <v>2400</v>
      </c>
      <c r="J186" s="60"/>
      <c r="K186" s="61"/>
      <c r="L186" s="3"/>
    </row>
    <row r="187" spans="1:12" ht="21.75" customHeight="1">
      <c r="A187" s="385"/>
      <c r="B187" s="49" t="s">
        <v>72</v>
      </c>
      <c r="C187" s="67"/>
      <c r="D187" s="68"/>
      <c r="E187" s="67"/>
      <c r="F187" s="69"/>
      <c r="G187" s="67"/>
      <c r="H187" s="69"/>
      <c r="I187" s="69">
        <f>SUM(I175:I186)</f>
        <v>103539.94</v>
      </c>
      <c r="J187" s="29"/>
      <c r="K187" s="22"/>
      <c r="L187" s="3"/>
    </row>
    <row r="188" spans="1:12" ht="21.75" customHeight="1">
      <c r="A188" s="67"/>
      <c r="B188" s="49" t="s">
        <v>176</v>
      </c>
      <c r="C188" s="67"/>
      <c r="D188" s="68"/>
      <c r="E188" s="67"/>
      <c r="F188" s="69"/>
      <c r="G188" s="67"/>
      <c r="H188" s="69"/>
      <c r="I188" s="69">
        <f>SUM(I93+I187)</f>
        <v>207079.88</v>
      </c>
      <c r="J188" s="29"/>
      <c r="K188" s="22"/>
      <c r="L188" s="3"/>
    </row>
    <row r="189" spans="1:12" ht="21.75" customHeight="1">
      <c r="A189" s="39"/>
      <c r="B189" s="38"/>
      <c r="C189" s="39"/>
      <c r="D189" s="40"/>
      <c r="E189" s="39"/>
      <c r="F189" s="30"/>
      <c r="G189" s="39"/>
      <c r="H189" s="30"/>
      <c r="I189" s="30"/>
      <c r="J189" s="29"/>
      <c r="K189" s="22"/>
      <c r="L189" s="3"/>
    </row>
    <row r="190" spans="1:12" ht="21.75" customHeight="1">
      <c r="A190" s="39"/>
      <c r="B190" s="38"/>
      <c r="C190" s="39"/>
      <c r="D190" s="40"/>
      <c r="E190" s="39"/>
      <c r="F190" s="30"/>
      <c r="G190" s="39"/>
      <c r="H190" s="30"/>
      <c r="I190" s="30"/>
      <c r="J190" s="29"/>
      <c r="K190" s="22"/>
      <c r="L190" s="3"/>
    </row>
    <row r="191" spans="1:12" ht="21.75" customHeight="1">
      <c r="A191" s="67"/>
      <c r="B191" s="49" t="s">
        <v>78</v>
      </c>
      <c r="C191" s="67"/>
      <c r="D191" s="68"/>
      <c r="E191" s="67"/>
      <c r="F191" s="69"/>
      <c r="G191" s="67"/>
      <c r="H191" s="69"/>
      <c r="I191" s="69">
        <f>SUM(I111+I139+I160+I167+I187)</f>
        <v>346876.4857</v>
      </c>
      <c r="J191" s="29"/>
      <c r="K191" s="22"/>
      <c r="L191" s="3"/>
    </row>
    <row r="192" spans="1:12" ht="21.75" customHeight="1">
      <c r="A192" s="97"/>
      <c r="B192" s="98" t="s">
        <v>77</v>
      </c>
      <c r="C192" s="97"/>
      <c r="D192" s="99"/>
      <c r="E192" s="97"/>
      <c r="F192" s="100"/>
      <c r="G192" s="97"/>
      <c r="H192" s="100"/>
      <c r="I192" s="100">
        <f>SUM(I96+I191)-0.01</f>
        <v>695232.8504000001</v>
      </c>
      <c r="J192" s="234"/>
      <c r="K192" s="235"/>
      <c r="L192" s="3"/>
    </row>
    <row r="193" spans="1:12" ht="21.75">
      <c r="A193" s="2"/>
      <c r="J193" s="3"/>
      <c r="L193" s="3"/>
    </row>
    <row r="194" spans="1:12" ht="21.75" customHeight="1">
      <c r="A194" s="2"/>
      <c r="J194" s="3"/>
      <c r="L194" s="3"/>
    </row>
    <row r="195" spans="1:12" ht="21.75" customHeight="1">
      <c r="A195" s="2"/>
      <c r="J195" s="3"/>
      <c r="L195" s="3"/>
    </row>
    <row r="196" spans="1:12" ht="21.75" customHeight="1">
      <c r="A196" s="2"/>
      <c r="J196" s="3"/>
      <c r="L196" s="3"/>
    </row>
    <row r="197" spans="1:12" ht="21.75" customHeight="1">
      <c r="A197" s="2"/>
      <c r="J197" s="3"/>
      <c r="L197" s="3"/>
    </row>
    <row r="198" spans="1:12" ht="21.75" customHeight="1">
      <c r="A198" s="2"/>
      <c r="J198" s="3"/>
      <c r="L198" s="3"/>
    </row>
    <row r="199" spans="1:12" ht="21.75" customHeight="1">
      <c r="A199" s="2"/>
      <c r="J199" s="3"/>
      <c r="L199" s="3"/>
    </row>
    <row r="200" spans="1:12" ht="21.75" customHeight="1">
      <c r="A200" s="2"/>
      <c r="J200" s="3"/>
      <c r="L200" s="3"/>
    </row>
    <row r="201" spans="1:12" ht="21.75" customHeight="1">
      <c r="A201" s="2"/>
      <c r="J201" s="3"/>
      <c r="L201" s="3"/>
    </row>
    <row r="202" spans="1:12" ht="21.75" customHeight="1">
      <c r="A202" s="2"/>
      <c r="J202" s="3"/>
      <c r="L202" s="3"/>
    </row>
    <row r="203" spans="1:12" ht="21.75" customHeight="1">
      <c r="A203" s="2"/>
      <c r="J203" s="3"/>
      <c r="L203" s="3"/>
    </row>
    <row r="204" spans="1:12" ht="21.75" customHeight="1">
      <c r="A204" s="2"/>
      <c r="J204" s="3"/>
      <c r="L204" s="3"/>
    </row>
    <row r="205" spans="1:12" ht="21.75" customHeight="1">
      <c r="A205" s="2"/>
      <c r="J205" s="3"/>
      <c r="L205" s="3"/>
    </row>
    <row r="206" spans="1:12" ht="21.75" customHeight="1">
      <c r="A206" s="2"/>
      <c r="J206" s="3"/>
      <c r="L206" s="3"/>
    </row>
    <row r="207" spans="1:12" ht="21.75" customHeight="1">
      <c r="A207" s="2"/>
      <c r="J207" s="3"/>
      <c r="L207" s="3"/>
    </row>
    <row r="208" spans="1:12" ht="21.75">
      <c r="A208" s="2"/>
      <c r="J208" s="3"/>
      <c r="L208" s="3"/>
    </row>
    <row r="209" spans="1:12" ht="21.75" customHeight="1">
      <c r="A209" s="2"/>
      <c r="J209" s="3"/>
      <c r="L209" s="3"/>
    </row>
    <row r="210" spans="1:12" ht="21.75" customHeight="1">
      <c r="A210" s="2"/>
      <c r="J210" s="3"/>
      <c r="L210" s="3"/>
    </row>
    <row r="211" spans="1:12" ht="21.75" customHeight="1">
      <c r="A211" s="2"/>
      <c r="J211" s="3"/>
      <c r="L211" s="3"/>
    </row>
    <row r="212" spans="1:12" ht="21.75" customHeight="1">
      <c r="A212" s="2"/>
      <c r="J212" s="3"/>
      <c r="L212" s="3"/>
    </row>
    <row r="213" spans="1:12" ht="21.75" customHeight="1">
      <c r="A213" s="2"/>
      <c r="J213" s="3"/>
      <c r="L213" s="3"/>
    </row>
    <row r="214" spans="1:12" ht="21.75" customHeight="1">
      <c r="A214" s="2"/>
      <c r="J214" s="3"/>
      <c r="L214" s="3"/>
    </row>
    <row r="215" spans="1:12" ht="21.75" customHeight="1">
      <c r="A215" s="2"/>
      <c r="J215" s="3"/>
      <c r="L215" s="3"/>
    </row>
    <row r="216" spans="1:12" ht="21.75">
      <c r="A216" s="2"/>
      <c r="J216" s="3"/>
      <c r="L216" s="3"/>
    </row>
    <row r="217" spans="1:12" ht="21.75">
      <c r="A217" s="2"/>
      <c r="J217" s="3"/>
      <c r="L217" s="3"/>
    </row>
    <row r="218" spans="1:12" ht="21.75" customHeight="1">
      <c r="A218" s="2"/>
      <c r="J218" s="3"/>
      <c r="L218" s="3"/>
    </row>
    <row r="219" spans="1:12" ht="21.75" customHeight="1">
      <c r="A219" s="2"/>
      <c r="J219" s="3"/>
      <c r="L219" s="3"/>
    </row>
    <row r="220" spans="1:12" ht="21.75" customHeight="1">
      <c r="A220" s="2"/>
      <c r="J220" s="3"/>
      <c r="L220" s="3"/>
    </row>
    <row r="221" spans="1:12" ht="21.75" customHeight="1">
      <c r="A221" s="2"/>
      <c r="J221" s="3"/>
      <c r="L221" s="3"/>
    </row>
    <row r="222" spans="1:12" ht="21.75" customHeight="1">
      <c r="A222" s="2"/>
      <c r="J222" s="3"/>
      <c r="L222" s="3"/>
    </row>
    <row r="223" spans="1:12" ht="21.75" customHeight="1">
      <c r="A223" s="2"/>
      <c r="J223" s="3"/>
      <c r="L223" s="3"/>
    </row>
    <row r="224" spans="1:12" ht="21.75" customHeight="1">
      <c r="A224" s="2"/>
      <c r="J224" s="3"/>
      <c r="L224" s="3"/>
    </row>
    <row r="225" spans="1:12" ht="21.75" customHeight="1">
      <c r="A225" s="2"/>
      <c r="J225" s="3"/>
      <c r="L225" s="3"/>
    </row>
    <row r="226" spans="1:12" ht="21.75" customHeight="1">
      <c r="A226" s="2"/>
      <c r="J226" s="3"/>
      <c r="L226" s="3"/>
    </row>
    <row r="227" spans="1:12" ht="21.75" customHeight="1">
      <c r="A227" s="2"/>
      <c r="J227" s="3"/>
      <c r="L227" s="3"/>
    </row>
    <row r="228" spans="1:12" ht="21.75" customHeight="1">
      <c r="A228" s="2"/>
      <c r="J228" s="3"/>
      <c r="L228" s="3"/>
    </row>
    <row r="229" spans="1:12" ht="21.75" customHeight="1">
      <c r="A229" s="2"/>
      <c r="J229" s="3"/>
      <c r="L229" s="3"/>
    </row>
    <row r="230" spans="1:12" ht="21.75" customHeight="1">
      <c r="A230" s="2"/>
      <c r="J230" s="3"/>
      <c r="L230" s="3"/>
    </row>
    <row r="231" spans="1:12" ht="21.75" customHeight="1">
      <c r="A231" s="2"/>
      <c r="J231" s="3"/>
      <c r="L231" s="3"/>
    </row>
    <row r="232" spans="1:12" ht="21.75" customHeight="1">
      <c r="A232" s="2"/>
      <c r="J232" s="3"/>
      <c r="L232" s="3"/>
    </row>
    <row r="233" spans="1:12" ht="21.75" customHeight="1">
      <c r="A233" s="2"/>
      <c r="J233" s="3"/>
      <c r="L233" s="3"/>
    </row>
    <row r="234" spans="1:12" ht="21.75" customHeight="1">
      <c r="A234" s="2"/>
      <c r="J234" s="3"/>
      <c r="L234" s="3"/>
    </row>
    <row r="235" spans="1:12" ht="21.75" customHeight="1">
      <c r="A235" s="2"/>
      <c r="J235" s="3"/>
      <c r="L235" s="3"/>
    </row>
    <row r="236" spans="1:12" ht="21.75" customHeight="1">
      <c r="A236" s="2"/>
      <c r="J236" s="3"/>
      <c r="L236" s="3"/>
    </row>
    <row r="237" spans="1:12" ht="21.75" customHeight="1">
      <c r="A237" s="2"/>
      <c r="J237" s="3"/>
      <c r="L237" s="3"/>
    </row>
    <row r="238" spans="1:12" ht="21.75" customHeight="1">
      <c r="A238" s="2"/>
      <c r="J238" s="3"/>
      <c r="L238" s="3"/>
    </row>
    <row r="239" spans="1:12" ht="21.75" customHeight="1">
      <c r="A239" s="2"/>
      <c r="J239" s="3"/>
      <c r="L239" s="3"/>
    </row>
    <row r="240" spans="1:12" ht="21.75" customHeight="1">
      <c r="A240" s="2"/>
      <c r="J240" s="3"/>
      <c r="L240" s="3"/>
    </row>
    <row r="241" spans="1:12" ht="21.75" customHeight="1">
      <c r="A241" s="2"/>
      <c r="J241" s="3"/>
      <c r="L241" s="3"/>
    </row>
    <row r="242" spans="1:12" ht="21.75" customHeight="1">
      <c r="A242" s="2"/>
      <c r="J242" s="3"/>
      <c r="L242" s="3"/>
    </row>
    <row r="243" spans="1:12" ht="21.75" customHeight="1">
      <c r="A243" s="2"/>
      <c r="J243" s="3"/>
      <c r="L243" s="3"/>
    </row>
    <row r="244" spans="1:12" ht="21.75" customHeight="1">
      <c r="A244" s="2"/>
      <c r="J244" s="3"/>
      <c r="L244" s="3"/>
    </row>
    <row r="245" spans="1:12" ht="21.75" customHeight="1">
      <c r="A245" s="2"/>
      <c r="J245" s="3"/>
      <c r="L245" s="3"/>
    </row>
    <row r="246" spans="1:12" ht="21.75" customHeight="1">
      <c r="A246" s="2"/>
      <c r="J246" s="3"/>
      <c r="L246" s="3"/>
    </row>
    <row r="247" spans="1:12" ht="21.75" customHeight="1">
      <c r="A247" s="2"/>
      <c r="J247" s="3"/>
      <c r="L247" s="3"/>
    </row>
    <row r="248" spans="1:12" ht="21.75" customHeight="1">
      <c r="A248" s="2"/>
      <c r="J248" s="3"/>
      <c r="L248" s="3"/>
    </row>
    <row r="249" spans="1:12" ht="21.75" customHeight="1">
      <c r="A249" s="2"/>
      <c r="J249" s="3"/>
      <c r="L249" s="3"/>
    </row>
    <row r="250" spans="1:12" ht="21.75" customHeight="1">
      <c r="A250" s="2"/>
      <c r="J250" s="3"/>
      <c r="L250" s="3"/>
    </row>
    <row r="251" spans="1:12" ht="21.75" customHeight="1">
      <c r="A251" s="2"/>
      <c r="J251" s="3"/>
      <c r="L251" s="3"/>
    </row>
    <row r="252" spans="1:12" ht="21.75" customHeight="1">
      <c r="A252" s="2"/>
      <c r="J252" s="3"/>
      <c r="L252" s="3"/>
    </row>
    <row r="253" spans="1:12" ht="21.75" customHeight="1">
      <c r="A253" s="2"/>
      <c r="J253" s="3"/>
      <c r="L253" s="3"/>
    </row>
    <row r="254" spans="1:12" ht="21.75" customHeight="1">
      <c r="A254" s="2"/>
      <c r="J254" s="3"/>
      <c r="L254" s="3"/>
    </row>
    <row r="255" spans="1:12" ht="21.75" customHeight="1">
      <c r="A255" s="2"/>
      <c r="J255" s="3"/>
      <c r="L255" s="3"/>
    </row>
    <row r="256" spans="1:12" ht="21.75" customHeight="1">
      <c r="A256" s="2"/>
      <c r="J256" s="3"/>
      <c r="L256" s="3"/>
    </row>
    <row r="257" spans="1:12" ht="21.75" customHeight="1">
      <c r="A257" s="2"/>
      <c r="J257" s="3"/>
      <c r="L257" s="3"/>
    </row>
    <row r="258" spans="1:12" ht="21.75" customHeight="1">
      <c r="A258" s="2"/>
      <c r="J258" s="3"/>
      <c r="L258" s="3"/>
    </row>
    <row r="259" spans="1:12" ht="21.75" customHeight="1">
      <c r="A259" s="2"/>
      <c r="J259" s="3"/>
      <c r="L259" s="3"/>
    </row>
    <row r="260" spans="1:12" ht="21.75" customHeight="1">
      <c r="A260" s="2"/>
      <c r="J260" s="3"/>
      <c r="L260" s="3"/>
    </row>
    <row r="261" spans="1:12" ht="21.75" customHeight="1">
      <c r="A261" s="2"/>
      <c r="J261" s="3"/>
      <c r="L261" s="3"/>
    </row>
    <row r="262" spans="1:12" ht="21.75" customHeight="1">
      <c r="A262" s="2"/>
      <c r="J262" s="3"/>
      <c r="L262" s="3"/>
    </row>
    <row r="263" spans="1:12" ht="21.75" customHeight="1">
      <c r="A263" s="2"/>
      <c r="J263" s="3"/>
      <c r="L263" s="3"/>
    </row>
    <row r="264" spans="1:12" ht="21.75" customHeight="1">
      <c r="A264" s="2"/>
      <c r="J264" s="3"/>
      <c r="L264" s="3"/>
    </row>
    <row r="265" spans="1:12" ht="21.75" customHeight="1">
      <c r="A265" s="2"/>
      <c r="J265" s="3"/>
      <c r="L265" s="3"/>
    </row>
    <row r="266" spans="1:12" ht="21.75" customHeight="1">
      <c r="A266" s="2"/>
      <c r="J266" s="3"/>
      <c r="L266" s="3"/>
    </row>
    <row r="267" spans="1:12" ht="21.75" customHeight="1">
      <c r="A267" s="2"/>
      <c r="J267" s="3"/>
      <c r="L267" s="3"/>
    </row>
    <row r="268" spans="1:12" ht="21.75" customHeight="1">
      <c r="A268" s="2"/>
      <c r="J268" s="3"/>
      <c r="L268" s="3"/>
    </row>
    <row r="269" spans="1:12" ht="21.75" customHeight="1">
      <c r="A269" s="2"/>
      <c r="J269" s="3"/>
      <c r="L269" s="3"/>
    </row>
    <row r="270" spans="1:12" ht="21.75" customHeight="1">
      <c r="A270" s="2"/>
      <c r="J270" s="3"/>
      <c r="L270" s="3"/>
    </row>
    <row r="271" spans="1:12" ht="21.75" customHeight="1">
      <c r="A271" s="2"/>
      <c r="J271" s="3"/>
      <c r="L271" s="3"/>
    </row>
    <row r="272" spans="1:12" ht="21.75" customHeight="1">
      <c r="A272" s="2"/>
      <c r="J272" s="3"/>
      <c r="L272" s="3"/>
    </row>
    <row r="273" spans="1:12" ht="21.75" customHeight="1">
      <c r="A273" s="2"/>
      <c r="J273" s="3"/>
      <c r="L273" s="3"/>
    </row>
    <row r="274" spans="1:12" ht="21.75" customHeight="1">
      <c r="A274" s="2"/>
      <c r="J274" s="3"/>
      <c r="L274" s="3"/>
    </row>
    <row r="275" spans="1:12" ht="21.75" customHeight="1">
      <c r="A275" s="2"/>
      <c r="J275" s="3"/>
      <c r="L275" s="3"/>
    </row>
    <row r="276" spans="1:12" ht="21.75" customHeight="1">
      <c r="A276" s="2"/>
      <c r="J276" s="3"/>
      <c r="L276" s="3"/>
    </row>
    <row r="277" spans="1:12" ht="21.75" customHeight="1">
      <c r="A277" s="2"/>
      <c r="J277" s="3"/>
      <c r="L277" s="3"/>
    </row>
    <row r="278" spans="1:12" ht="21.75" customHeight="1">
      <c r="A278" s="2"/>
      <c r="J278" s="3"/>
      <c r="L278" s="3"/>
    </row>
    <row r="279" spans="1:12" ht="21.75" customHeight="1">
      <c r="A279" s="2"/>
      <c r="J279" s="3"/>
      <c r="L279" s="3"/>
    </row>
    <row r="280" spans="1:12" ht="21.75" customHeight="1">
      <c r="A280" s="2"/>
      <c r="J280" s="3"/>
      <c r="L280" s="3"/>
    </row>
    <row r="281" spans="1:12" ht="21.75" customHeight="1">
      <c r="A281" s="2"/>
      <c r="J281" s="3"/>
      <c r="L281" s="3"/>
    </row>
    <row r="282" spans="1:12" ht="21.75" customHeight="1">
      <c r="A282" s="2"/>
      <c r="J282" s="3"/>
      <c r="L282" s="3"/>
    </row>
    <row r="283" spans="1:12" ht="21.75" customHeight="1">
      <c r="A283" s="2"/>
      <c r="J283" s="3"/>
      <c r="L283" s="3"/>
    </row>
    <row r="284" spans="1:12" ht="21.75" customHeight="1">
      <c r="A284" s="2"/>
      <c r="J284" s="3"/>
      <c r="L284" s="3"/>
    </row>
    <row r="285" spans="1:12" ht="21.75" customHeight="1">
      <c r="A285" s="2"/>
      <c r="J285" s="3"/>
      <c r="L285" s="3"/>
    </row>
    <row r="286" spans="1:12" ht="21.75" customHeight="1">
      <c r="A286" s="2"/>
      <c r="J286" s="3"/>
      <c r="L286" s="3"/>
    </row>
    <row r="287" spans="1:12" ht="21.75" customHeight="1">
      <c r="A287" s="2"/>
      <c r="J287" s="3"/>
      <c r="L287" s="3"/>
    </row>
    <row r="288" spans="1:12" ht="21.75" customHeight="1">
      <c r="A288" s="2"/>
      <c r="J288" s="3"/>
      <c r="L288" s="3"/>
    </row>
    <row r="289" spans="1:12" ht="21.75" customHeight="1">
      <c r="A289" s="2"/>
      <c r="J289" s="3"/>
      <c r="L289" s="3"/>
    </row>
    <row r="290" spans="1:12" ht="21.75" customHeight="1">
      <c r="A290" s="2"/>
      <c r="J290" s="3"/>
      <c r="L290" s="3"/>
    </row>
    <row r="291" spans="1:12" ht="21.75" customHeight="1">
      <c r="A291" s="2"/>
      <c r="J291" s="3"/>
      <c r="L291" s="3"/>
    </row>
    <row r="292" spans="1:12" ht="21.75" customHeight="1">
      <c r="A292" s="2"/>
      <c r="J292" s="3"/>
      <c r="L292" s="3"/>
    </row>
    <row r="293" spans="1:12" ht="21.75" customHeight="1">
      <c r="A293" s="2"/>
      <c r="J293" s="3"/>
      <c r="L293" s="3"/>
    </row>
    <row r="294" spans="1:12" ht="21.75" customHeight="1">
      <c r="A294" s="2"/>
      <c r="J294" s="3"/>
      <c r="L294" s="3"/>
    </row>
    <row r="295" spans="1:12" ht="21.75" customHeight="1">
      <c r="A295" s="2"/>
      <c r="J295" s="3"/>
      <c r="L295" s="3"/>
    </row>
    <row r="296" spans="1:12" ht="21.75" customHeight="1">
      <c r="A296" s="2"/>
      <c r="J296" s="3"/>
      <c r="L296" s="3"/>
    </row>
    <row r="297" spans="1:12" ht="21.75" customHeight="1">
      <c r="A297" s="2"/>
      <c r="J297" s="3"/>
      <c r="L297" s="3"/>
    </row>
    <row r="298" spans="1:12" ht="21.75" customHeight="1">
      <c r="A298" s="2"/>
      <c r="J298" s="3"/>
      <c r="L298" s="3"/>
    </row>
    <row r="299" spans="1:12" ht="21.75" customHeight="1">
      <c r="A299" s="2"/>
      <c r="J299" s="3"/>
      <c r="L299" s="3"/>
    </row>
    <row r="300" spans="1:12" ht="21.75" customHeight="1">
      <c r="A300" s="2"/>
      <c r="J300" s="3"/>
      <c r="L300" s="3"/>
    </row>
    <row r="301" spans="1:12" ht="21.75" customHeight="1">
      <c r="A301" s="2"/>
      <c r="J301" s="3"/>
      <c r="L301" s="3"/>
    </row>
    <row r="302" spans="1:12" ht="21.75" customHeight="1">
      <c r="A302" s="2"/>
      <c r="J302" s="3"/>
      <c r="L302" s="3"/>
    </row>
    <row r="303" spans="1:12" ht="21.75" customHeight="1">
      <c r="A303" s="2"/>
      <c r="J303" s="3"/>
      <c r="L303" s="3"/>
    </row>
    <row r="304" spans="1:12" ht="21.75" customHeight="1">
      <c r="A304" s="2"/>
      <c r="J304" s="3"/>
      <c r="L304" s="3"/>
    </row>
    <row r="305" spans="1:12" ht="21.75" customHeight="1">
      <c r="A305" s="2"/>
      <c r="J305" s="3"/>
      <c r="L305" s="3"/>
    </row>
    <row r="306" spans="1:12" ht="21.75" customHeight="1">
      <c r="A306" s="2"/>
      <c r="J306" s="3"/>
      <c r="L306" s="3"/>
    </row>
    <row r="307" spans="1:12" ht="21.75" customHeight="1">
      <c r="A307" s="2"/>
      <c r="J307" s="3"/>
      <c r="L307" s="3"/>
    </row>
    <row r="308" spans="1:12" ht="21.75" customHeight="1">
      <c r="A308" s="2"/>
      <c r="J308" s="3"/>
      <c r="L308" s="3"/>
    </row>
    <row r="309" spans="1:12" ht="21.75" customHeight="1">
      <c r="A309" s="2"/>
      <c r="J309" s="3"/>
      <c r="L309" s="3"/>
    </row>
    <row r="310" spans="1:12" ht="21.75" customHeight="1">
      <c r="A310" s="2"/>
      <c r="J310" s="3"/>
      <c r="L310" s="3"/>
    </row>
    <row r="311" spans="1:12" ht="21.75" customHeight="1">
      <c r="A311" s="2"/>
      <c r="J311" s="3"/>
      <c r="L311" s="3"/>
    </row>
    <row r="312" spans="1:12" ht="21.75" customHeight="1">
      <c r="A312" s="2"/>
      <c r="J312" s="3"/>
      <c r="L312" s="3"/>
    </row>
    <row r="313" spans="1:12" ht="21.75" customHeight="1">
      <c r="A313" s="2"/>
      <c r="J313" s="3"/>
      <c r="L313" s="3"/>
    </row>
    <row r="314" spans="1:12" ht="21.75" customHeight="1">
      <c r="A314" s="2"/>
      <c r="J314" s="3"/>
      <c r="L314" s="3"/>
    </row>
    <row r="315" spans="1:12" ht="21.75" customHeight="1">
      <c r="A315" s="2"/>
      <c r="J315" s="3"/>
      <c r="L315" s="3"/>
    </row>
    <row r="316" spans="1:12" ht="21.75" customHeight="1">
      <c r="A316" s="2"/>
      <c r="J316" s="3"/>
      <c r="L316" s="3"/>
    </row>
    <row r="317" spans="1:12" ht="21.75" customHeight="1">
      <c r="A317" s="2"/>
      <c r="J317" s="3"/>
      <c r="L317" s="3"/>
    </row>
    <row r="318" spans="1:12" ht="21.75" customHeight="1">
      <c r="A318" s="2"/>
      <c r="J318" s="3"/>
      <c r="L318" s="3"/>
    </row>
    <row r="319" spans="1:12" ht="21.75" customHeight="1">
      <c r="A319" s="2"/>
      <c r="J319" s="3"/>
      <c r="L319" s="3"/>
    </row>
    <row r="320" spans="1:12" ht="21.75" customHeight="1">
      <c r="A320" s="2"/>
      <c r="J320" s="3"/>
      <c r="L320" s="3"/>
    </row>
    <row r="321" spans="1:12" ht="21.75" customHeight="1">
      <c r="A321" s="2"/>
      <c r="J321" s="3"/>
      <c r="L321" s="3"/>
    </row>
    <row r="322" spans="1:12" ht="21.75" customHeight="1">
      <c r="A322" s="2"/>
      <c r="J322" s="3"/>
      <c r="L322" s="3"/>
    </row>
    <row r="323" spans="1:12" ht="21.75" customHeight="1">
      <c r="A323" s="2"/>
      <c r="J323" s="3"/>
      <c r="L323" s="3"/>
    </row>
    <row r="324" spans="1:12" ht="21.75" customHeight="1">
      <c r="A324" s="2"/>
      <c r="J324" s="3"/>
      <c r="L324" s="3"/>
    </row>
    <row r="325" spans="1:12" ht="21.75" customHeight="1">
      <c r="A325" s="2"/>
      <c r="J325" s="3"/>
      <c r="L325" s="3"/>
    </row>
    <row r="326" spans="1:12" ht="21.75" customHeight="1">
      <c r="A326" s="2"/>
      <c r="J326" s="3"/>
      <c r="L326" s="3"/>
    </row>
    <row r="327" spans="1:12" ht="21.75" customHeight="1">
      <c r="A327" s="2"/>
      <c r="J327" s="3"/>
      <c r="L327" s="3"/>
    </row>
    <row r="328" spans="1:12" ht="21.75" customHeight="1">
      <c r="A328" s="2"/>
      <c r="J328" s="3"/>
      <c r="L328" s="3"/>
    </row>
    <row r="329" spans="1:12" ht="21.75" customHeight="1">
      <c r="A329" s="2"/>
      <c r="J329" s="3"/>
      <c r="L329" s="3"/>
    </row>
    <row r="330" spans="1:12" ht="21.75" customHeight="1">
      <c r="A330" s="2"/>
      <c r="J330" s="3"/>
      <c r="L330" s="3"/>
    </row>
    <row r="331" spans="1:12" ht="21.75" customHeight="1">
      <c r="A331" s="2"/>
      <c r="J331" s="3"/>
      <c r="L331" s="3"/>
    </row>
    <row r="332" spans="1:12" ht="21.75" customHeight="1">
      <c r="A332" s="2"/>
      <c r="J332" s="3"/>
      <c r="L332" s="3"/>
    </row>
    <row r="333" spans="1:12" ht="21.75" customHeight="1">
      <c r="A333" s="2"/>
      <c r="J333" s="3"/>
      <c r="L333" s="3"/>
    </row>
    <row r="334" spans="1:12" ht="21.75" customHeight="1">
      <c r="A334" s="2"/>
      <c r="J334" s="3"/>
      <c r="L334" s="3"/>
    </row>
    <row r="335" spans="1:12" ht="21.75" customHeight="1">
      <c r="A335" s="2"/>
      <c r="J335" s="3"/>
      <c r="L335" s="3"/>
    </row>
    <row r="336" spans="1:12" ht="21.75" customHeight="1">
      <c r="A336" s="2"/>
      <c r="J336" s="3"/>
      <c r="L336" s="3"/>
    </row>
    <row r="337" spans="1:12" ht="21.75" customHeight="1">
      <c r="A337" s="2"/>
      <c r="J337" s="3"/>
      <c r="L337" s="3"/>
    </row>
    <row r="338" spans="1:12" ht="21.75" customHeight="1">
      <c r="A338" s="2"/>
      <c r="J338" s="3"/>
      <c r="L338" s="3"/>
    </row>
    <row r="339" spans="1:12" ht="21.75" customHeight="1">
      <c r="A339" s="2"/>
      <c r="J339" s="3"/>
      <c r="L339" s="3"/>
    </row>
    <row r="340" spans="1:12" ht="21.75" customHeight="1">
      <c r="A340" s="2"/>
      <c r="J340" s="3"/>
      <c r="L340" s="3"/>
    </row>
    <row r="341" spans="1:12" ht="21.75" customHeight="1">
      <c r="A341" s="2"/>
      <c r="J341" s="3"/>
      <c r="L341" s="3"/>
    </row>
    <row r="342" spans="1:12" ht="21.75" customHeight="1">
      <c r="A342" s="2"/>
      <c r="J342" s="3"/>
      <c r="L342" s="3"/>
    </row>
    <row r="343" spans="1:12" ht="21.75" customHeight="1">
      <c r="A343" s="2"/>
      <c r="J343" s="3"/>
      <c r="L343" s="3"/>
    </row>
    <row r="344" spans="1:12" ht="21.75" customHeight="1">
      <c r="A344" s="2"/>
      <c r="J344" s="3"/>
      <c r="L344" s="3"/>
    </row>
    <row r="345" spans="1:12" ht="21.75" customHeight="1">
      <c r="A345" s="2"/>
      <c r="J345" s="3"/>
      <c r="L345" s="3"/>
    </row>
    <row r="346" spans="1:12" ht="21.75" customHeight="1">
      <c r="A346" s="2"/>
      <c r="J346" s="3"/>
      <c r="L346" s="3"/>
    </row>
    <row r="347" spans="1:12" ht="21.75" customHeight="1">
      <c r="A347" s="2"/>
      <c r="J347" s="3"/>
      <c r="L347" s="3"/>
    </row>
    <row r="348" spans="1:12" ht="21.75" customHeight="1">
      <c r="A348" s="2"/>
      <c r="J348" s="3"/>
      <c r="L348" s="3"/>
    </row>
    <row r="349" spans="1:12" ht="21.75" customHeight="1">
      <c r="A349" s="2"/>
      <c r="J349" s="3"/>
      <c r="L349" s="3"/>
    </row>
    <row r="350" spans="1:12" ht="21.75" customHeight="1">
      <c r="A350" s="2"/>
      <c r="J350" s="3"/>
      <c r="L350" s="3"/>
    </row>
    <row r="351" spans="1:12" ht="21.75" customHeight="1">
      <c r="A351" s="2"/>
      <c r="J351" s="3"/>
      <c r="L351" s="3"/>
    </row>
    <row r="352" spans="1:12" ht="21.75" customHeight="1">
      <c r="A352" s="2"/>
      <c r="J352" s="3"/>
      <c r="L352" s="3"/>
    </row>
    <row r="353" spans="1:12" ht="21.75" customHeight="1">
      <c r="A353" s="2"/>
      <c r="J353" s="3"/>
      <c r="L353" s="3"/>
    </row>
    <row r="354" spans="1:12" ht="21.75" customHeight="1">
      <c r="A354" s="2"/>
      <c r="J354" s="3"/>
      <c r="L354" s="3"/>
    </row>
    <row r="355" spans="1:12" ht="21.75" customHeight="1">
      <c r="A355" s="2"/>
      <c r="J355" s="3"/>
      <c r="L355" s="3"/>
    </row>
    <row r="356" spans="1:12" ht="21.75" customHeight="1">
      <c r="A356" s="2"/>
      <c r="J356" s="3"/>
      <c r="L356" s="3"/>
    </row>
    <row r="357" spans="1:12" ht="21.75" customHeight="1">
      <c r="A357" s="2"/>
      <c r="J357" s="3"/>
      <c r="L357" s="3"/>
    </row>
    <row r="358" spans="1:12" ht="21.75" customHeight="1">
      <c r="A358" s="2"/>
      <c r="J358" s="3"/>
      <c r="L358" s="3"/>
    </row>
    <row r="359" spans="1:12" ht="21.75" customHeight="1">
      <c r="A359" s="2"/>
      <c r="J359" s="3"/>
      <c r="L359" s="3"/>
    </row>
    <row r="360" spans="1:12" ht="21.75" customHeight="1">
      <c r="A360" s="2"/>
      <c r="J360" s="3"/>
      <c r="L360" s="3"/>
    </row>
    <row r="361" spans="1:12" ht="21.75" customHeight="1">
      <c r="A361" s="2"/>
      <c r="J361" s="3"/>
      <c r="L361" s="3"/>
    </row>
    <row r="362" spans="1:12" ht="21.75" customHeight="1">
      <c r="A362" s="2"/>
      <c r="J362" s="3"/>
      <c r="L362" s="3"/>
    </row>
    <row r="363" spans="1:12" ht="21.75" customHeight="1">
      <c r="A363" s="2"/>
      <c r="J363" s="3"/>
      <c r="L363" s="3"/>
    </row>
    <row r="364" spans="1:12" ht="21.75" customHeight="1">
      <c r="A364" s="2"/>
      <c r="J364" s="3"/>
      <c r="L364" s="3"/>
    </row>
    <row r="365" spans="1:12" ht="21.75" customHeight="1">
      <c r="A365" s="2"/>
      <c r="J365" s="3"/>
      <c r="L365" s="3"/>
    </row>
    <row r="366" spans="1:12" ht="21.75" customHeight="1">
      <c r="A366" s="2"/>
      <c r="J366" s="3"/>
      <c r="L366" s="3"/>
    </row>
    <row r="367" spans="1:12" ht="21.75" customHeight="1">
      <c r="A367" s="2"/>
      <c r="J367" s="3"/>
      <c r="L367" s="3"/>
    </row>
    <row r="368" spans="1:12" ht="21.75" customHeight="1">
      <c r="A368" s="2"/>
      <c r="J368" s="3"/>
      <c r="L368" s="3"/>
    </row>
    <row r="369" spans="1:12" ht="21.75" customHeight="1">
      <c r="A369" s="2"/>
      <c r="J369" s="3"/>
      <c r="L369" s="3"/>
    </row>
    <row r="370" spans="1:12" ht="21.75" customHeight="1">
      <c r="A370" s="2"/>
      <c r="J370" s="3"/>
      <c r="L370" s="3"/>
    </row>
    <row r="371" spans="1:12" ht="21.75" customHeight="1">
      <c r="A371" s="2"/>
      <c r="J371" s="3"/>
      <c r="L371" s="3"/>
    </row>
    <row r="372" spans="1:12" ht="21.75" customHeight="1">
      <c r="A372" s="2"/>
      <c r="J372" s="3"/>
      <c r="L372" s="3"/>
    </row>
    <row r="373" spans="1:12" ht="21.75" customHeight="1">
      <c r="A373" s="2"/>
      <c r="J373" s="3"/>
      <c r="L373" s="3"/>
    </row>
    <row r="374" spans="1:12" ht="21.75" customHeight="1">
      <c r="A374" s="2"/>
      <c r="J374" s="3"/>
      <c r="L374" s="3"/>
    </row>
    <row r="375" spans="10:12" ht="21.75" customHeight="1">
      <c r="J375" s="3"/>
      <c r="L375" s="3"/>
    </row>
    <row r="376" spans="10:12" ht="21.75" customHeight="1">
      <c r="J376" s="3"/>
      <c r="L376" s="3"/>
    </row>
    <row r="377" spans="10:12" ht="21.75" customHeight="1">
      <c r="J377" s="3"/>
      <c r="L377" s="3"/>
    </row>
    <row r="378" spans="10:133" ht="21.75" customHeight="1">
      <c r="J378" s="3"/>
      <c r="L378" s="3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</row>
    <row r="379" spans="10:133" ht="21.75" customHeight="1">
      <c r="J379" s="3"/>
      <c r="L379" s="3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</row>
    <row r="380" spans="10:133" ht="21.75" customHeight="1">
      <c r="J380" s="3"/>
      <c r="L380" s="3"/>
      <c r="DQ380" s="2"/>
      <c r="DR380" s="53"/>
      <c r="DS380" s="50"/>
      <c r="DT380" s="51"/>
      <c r="DU380" s="52"/>
      <c r="DV380" s="54"/>
      <c r="DW380" s="55"/>
      <c r="DX380" s="51"/>
      <c r="DY380" s="48"/>
      <c r="DZ380" s="48"/>
      <c r="EA380" s="36"/>
      <c r="EB380" s="37"/>
      <c r="EC380" s="2"/>
    </row>
    <row r="381" spans="10:133" ht="21.75" customHeight="1">
      <c r="J381" s="3"/>
      <c r="L381" s="3"/>
      <c r="DQ381" s="2"/>
      <c r="DR381" s="53"/>
      <c r="DS381" s="2"/>
      <c r="DT381" s="51"/>
      <c r="DU381" s="52"/>
      <c r="DV381" s="54"/>
      <c r="DW381" s="55"/>
      <c r="DX381" s="51"/>
      <c r="DY381" s="48"/>
      <c r="DZ381" s="48"/>
      <c r="EA381" s="36"/>
      <c r="EB381" s="37"/>
      <c r="EC381" s="2"/>
    </row>
    <row r="382" spans="10:133" ht="21.75" customHeight="1">
      <c r="J382" s="3"/>
      <c r="L382" s="3"/>
      <c r="DQ382" s="2"/>
      <c r="DR382" s="53"/>
      <c r="DS382" s="50"/>
      <c r="DT382" s="51"/>
      <c r="DU382" s="52"/>
      <c r="DV382" s="54"/>
      <c r="DW382" s="55"/>
      <c r="DX382" s="51"/>
      <c r="DY382" s="48"/>
      <c r="DZ382" s="48"/>
      <c r="EA382" s="36"/>
      <c r="EB382" s="37"/>
      <c r="EC382" s="2"/>
    </row>
    <row r="383" spans="10:133" ht="21.75" customHeight="1">
      <c r="J383" s="3"/>
      <c r="L383" s="3"/>
      <c r="DQ383" s="2"/>
      <c r="DR383" s="53"/>
      <c r="DS383" s="50"/>
      <c r="DT383" s="51"/>
      <c r="DU383" s="52"/>
      <c r="DV383" s="54"/>
      <c r="DW383" s="55"/>
      <c r="DX383" s="51"/>
      <c r="DY383" s="48"/>
      <c r="DZ383" s="48"/>
      <c r="EA383" s="36"/>
      <c r="EB383" s="37"/>
      <c r="EC383" s="2"/>
    </row>
    <row r="384" spans="10:133" ht="21.75" customHeight="1">
      <c r="J384" s="3"/>
      <c r="L384" s="3"/>
      <c r="DQ384" s="2"/>
      <c r="DR384" s="53"/>
      <c r="DS384" s="50"/>
      <c r="DT384" s="51"/>
      <c r="DU384" s="52"/>
      <c r="DV384" s="54"/>
      <c r="DW384" s="55"/>
      <c r="DX384" s="51"/>
      <c r="DY384" s="48"/>
      <c r="DZ384" s="48"/>
      <c r="EA384" s="36"/>
      <c r="EB384" s="37"/>
      <c r="EC384" s="2"/>
    </row>
    <row r="385" spans="10:133" ht="21.75" customHeight="1">
      <c r="J385" s="3"/>
      <c r="L385" s="3"/>
      <c r="DQ385" s="2"/>
      <c r="DR385" s="53"/>
      <c r="DS385" s="50"/>
      <c r="DT385" s="51"/>
      <c r="DU385" s="52"/>
      <c r="DV385" s="54"/>
      <c r="DW385" s="55"/>
      <c r="DX385" s="51"/>
      <c r="DY385" s="48"/>
      <c r="DZ385" s="48"/>
      <c r="EA385" s="36"/>
      <c r="EB385" s="37"/>
      <c r="EC385" s="2"/>
    </row>
    <row r="386" spans="10:133" ht="21.75" customHeight="1">
      <c r="J386" s="3"/>
      <c r="L386" s="3"/>
      <c r="DQ386" s="2"/>
      <c r="DR386" s="53"/>
      <c r="DS386" s="50"/>
      <c r="DT386" s="51"/>
      <c r="DU386" s="52"/>
      <c r="DV386" s="54"/>
      <c r="DW386" s="55"/>
      <c r="DX386" s="51"/>
      <c r="DY386" s="48"/>
      <c r="DZ386" s="48"/>
      <c r="EA386" s="36"/>
      <c r="EB386" s="37"/>
      <c r="EC386" s="2"/>
    </row>
    <row r="387" spans="10:133" ht="21.75" customHeight="1">
      <c r="J387" s="3"/>
      <c r="L387" s="3"/>
      <c r="DQ387" s="2"/>
      <c r="DR387" s="53"/>
      <c r="DS387" s="50"/>
      <c r="DT387" s="51"/>
      <c r="DU387" s="52"/>
      <c r="DV387" s="54"/>
      <c r="DW387" s="55"/>
      <c r="DX387" s="51"/>
      <c r="DY387" s="48"/>
      <c r="DZ387" s="48"/>
      <c r="EA387" s="36"/>
      <c r="EB387" s="37"/>
      <c r="EC387" s="2"/>
    </row>
    <row r="388" spans="10:133" ht="21.75" customHeight="1">
      <c r="J388" s="3"/>
      <c r="L388" s="3"/>
      <c r="DQ388" s="2"/>
      <c r="DR388" s="53"/>
      <c r="DS388" s="50"/>
      <c r="DT388" s="51"/>
      <c r="DU388" s="52"/>
      <c r="DV388" s="54"/>
      <c r="DW388" s="55"/>
      <c r="DX388" s="51"/>
      <c r="DY388" s="48"/>
      <c r="DZ388" s="48"/>
      <c r="EA388" s="36"/>
      <c r="EB388" s="37"/>
      <c r="EC388" s="2"/>
    </row>
    <row r="389" spans="10:133" ht="21.75" customHeight="1">
      <c r="J389" s="3"/>
      <c r="L389" s="3"/>
      <c r="DQ389" s="2"/>
      <c r="DR389" s="53"/>
      <c r="DS389" s="50"/>
      <c r="DT389" s="51"/>
      <c r="DU389" s="52"/>
      <c r="DV389" s="54"/>
      <c r="DW389" s="55"/>
      <c r="DX389" s="51"/>
      <c r="DY389" s="48"/>
      <c r="DZ389" s="48"/>
      <c r="EA389" s="36"/>
      <c r="EB389" s="37"/>
      <c r="EC389" s="2"/>
    </row>
    <row r="390" spans="10:133" ht="21.75" customHeight="1">
      <c r="J390" s="3"/>
      <c r="L390" s="3"/>
      <c r="DQ390" s="2"/>
      <c r="DR390" s="53"/>
      <c r="DS390" s="50"/>
      <c r="DT390" s="51"/>
      <c r="DU390" s="52"/>
      <c r="DV390" s="54"/>
      <c r="DW390" s="55"/>
      <c r="DX390" s="51"/>
      <c r="DY390" s="48"/>
      <c r="DZ390" s="48"/>
      <c r="EA390" s="36"/>
      <c r="EB390" s="37"/>
      <c r="EC390" s="2"/>
    </row>
    <row r="391" spans="10:133" ht="21.75" customHeight="1">
      <c r="J391" s="3"/>
      <c r="L391" s="3"/>
      <c r="DQ391" s="2"/>
      <c r="DR391" s="53"/>
      <c r="DS391" s="50"/>
      <c r="DT391" s="51"/>
      <c r="DU391" s="52"/>
      <c r="DV391" s="54"/>
      <c r="DW391" s="55"/>
      <c r="DX391" s="51"/>
      <c r="DY391" s="48"/>
      <c r="DZ391" s="48"/>
      <c r="EA391" s="36"/>
      <c r="EB391" s="37"/>
      <c r="EC391" s="2"/>
    </row>
    <row r="392" spans="10:133" ht="21.75" customHeight="1">
      <c r="J392" s="3"/>
      <c r="L392" s="3"/>
      <c r="DQ392" s="2"/>
      <c r="DR392" s="53"/>
      <c r="DS392" s="50"/>
      <c r="DT392" s="51"/>
      <c r="DU392" s="52"/>
      <c r="DV392" s="54"/>
      <c r="DW392" s="55"/>
      <c r="DX392" s="51"/>
      <c r="DY392" s="48"/>
      <c r="DZ392" s="48"/>
      <c r="EA392" s="36"/>
      <c r="EB392" s="37"/>
      <c r="EC392" s="2"/>
    </row>
    <row r="393" spans="10:133" ht="21.75" customHeight="1">
      <c r="J393" s="3"/>
      <c r="L393" s="3"/>
      <c r="DQ393" s="2"/>
      <c r="DR393" s="53"/>
      <c r="DS393" s="50"/>
      <c r="DT393" s="51"/>
      <c r="DU393" s="52"/>
      <c r="DV393" s="54"/>
      <c r="DW393" s="55"/>
      <c r="DX393" s="51"/>
      <c r="DY393" s="48"/>
      <c r="DZ393" s="48"/>
      <c r="EA393" s="36"/>
      <c r="EB393" s="37"/>
      <c r="EC393" s="2"/>
    </row>
    <row r="394" spans="10:133" ht="21.75" customHeight="1">
      <c r="J394" s="3"/>
      <c r="L394" s="3"/>
      <c r="DQ394" s="2"/>
      <c r="DR394" s="53"/>
      <c r="DS394" s="50"/>
      <c r="DT394" s="51"/>
      <c r="DU394" s="52"/>
      <c r="DV394" s="54"/>
      <c r="DW394" s="55"/>
      <c r="DX394" s="51"/>
      <c r="DY394" s="48"/>
      <c r="DZ394" s="48"/>
      <c r="EA394" s="36"/>
      <c r="EB394" s="37"/>
      <c r="EC394" s="2"/>
    </row>
    <row r="395" spans="10:133" ht="21.75" customHeight="1">
      <c r="J395" s="3"/>
      <c r="L395" s="3"/>
      <c r="DQ395" s="2"/>
      <c r="DR395" s="53"/>
      <c r="DS395" s="50"/>
      <c r="DT395" s="51"/>
      <c r="DU395" s="52"/>
      <c r="DV395" s="54"/>
      <c r="DW395" s="55"/>
      <c r="DX395" s="51"/>
      <c r="DY395" s="48"/>
      <c r="DZ395" s="48"/>
      <c r="EA395" s="36"/>
      <c r="EB395" s="37"/>
      <c r="EC395" s="2"/>
    </row>
    <row r="396" spans="10:133" ht="21.75" customHeight="1">
      <c r="J396" s="3"/>
      <c r="L396" s="3"/>
      <c r="DQ396" s="2"/>
      <c r="DR396" s="53"/>
      <c r="DS396" s="50"/>
      <c r="DT396" s="51"/>
      <c r="DU396" s="52"/>
      <c r="DV396" s="54"/>
      <c r="DW396" s="55"/>
      <c r="DX396" s="51"/>
      <c r="DY396" s="48"/>
      <c r="DZ396" s="48"/>
      <c r="EA396" s="36"/>
      <c r="EB396" s="37"/>
      <c r="EC396" s="2"/>
    </row>
    <row r="397" spans="10:133" ht="21.75" customHeight="1">
      <c r="J397" s="3"/>
      <c r="L397" s="3"/>
      <c r="DQ397" s="2"/>
      <c r="DR397" s="53"/>
      <c r="DS397" s="50"/>
      <c r="DT397" s="51"/>
      <c r="DU397" s="52"/>
      <c r="DV397" s="54"/>
      <c r="DW397" s="55"/>
      <c r="DX397" s="51"/>
      <c r="DY397" s="48"/>
      <c r="DZ397" s="48"/>
      <c r="EA397" s="36"/>
      <c r="EB397" s="37"/>
      <c r="EC397" s="2"/>
    </row>
    <row r="398" spans="10:133" ht="21.75" customHeight="1">
      <c r="J398" s="3"/>
      <c r="L398" s="3"/>
      <c r="DQ398" s="2"/>
      <c r="DR398" s="53"/>
      <c r="DS398" s="50"/>
      <c r="DT398" s="51"/>
      <c r="DU398" s="52"/>
      <c r="DV398" s="54"/>
      <c r="DW398" s="55"/>
      <c r="DX398" s="51"/>
      <c r="DY398" s="48"/>
      <c r="DZ398" s="48"/>
      <c r="EA398" s="36"/>
      <c r="EB398" s="37"/>
      <c r="EC398" s="2"/>
    </row>
    <row r="399" spans="10:133" ht="21.75" customHeight="1">
      <c r="J399" s="3"/>
      <c r="L399" s="3"/>
      <c r="DQ399" s="2"/>
      <c r="DR399" s="53"/>
      <c r="DS399" s="50"/>
      <c r="DT399" s="51"/>
      <c r="DU399" s="52"/>
      <c r="DV399" s="54"/>
      <c r="DW399" s="55"/>
      <c r="DX399" s="51"/>
      <c r="DY399" s="48"/>
      <c r="DZ399" s="48"/>
      <c r="EA399" s="36"/>
      <c r="EB399" s="37"/>
      <c r="EC399" s="2"/>
    </row>
    <row r="400" spans="10:133" ht="21.75" customHeight="1">
      <c r="J400" s="3"/>
      <c r="L400" s="3"/>
      <c r="DQ400" s="2"/>
      <c r="DR400" s="53"/>
      <c r="DS400" s="50"/>
      <c r="DT400" s="51"/>
      <c r="DU400" s="52"/>
      <c r="DV400" s="54"/>
      <c r="DW400" s="55"/>
      <c r="DX400" s="51"/>
      <c r="DY400" s="48"/>
      <c r="DZ400" s="48"/>
      <c r="EA400" s="36"/>
      <c r="EB400" s="37"/>
      <c r="EC400" s="2"/>
    </row>
    <row r="401" spans="10:133" ht="21.75" customHeight="1">
      <c r="J401" s="3"/>
      <c r="L401" s="3"/>
      <c r="DQ401" s="2"/>
      <c r="DR401" s="53"/>
      <c r="DS401" s="50"/>
      <c r="DT401" s="51"/>
      <c r="DU401" s="52"/>
      <c r="DV401" s="54"/>
      <c r="DW401" s="55"/>
      <c r="DX401" s="51"/>
      <c r="DY401" s="48"/>
      <c r="DZ401" s="48"/>
      <c r="EA401" s="36"/>
      <c r="EB401" s="37"/>
      <c r="EC401" s="2"/>
    </row>
    <row r="402" spans="10:133" ht="21.75" customHeight="1">
      <c r="J402" s="3"/>
      <c r="L402" s="3"/>
      <c r="DQ402" s="2"/>
      <c r="DR402" s="53"/>
      <c r="DS402" s="50"/>
      <c r="DT402" s="51"/>
      <c r="DU402" s="52"/>
      <c r="DV402" s="54"/>
      <c r="DW402" s="55"/>
      <c r="DX402" s="51"/>
      <c r="DY402" s="48"/>
      <c r="DZ402" s="48"/>
      <c r="EA402" s="36"/>
      <c r="EB402" s="37"/>
      <c r="EC402" s="2"/>
    </row>
    <row r="403" spans="10:133" ht="21.75" customHeight="1">
      <c r="J403" s="3"/>
      <c r="L403" s="3"/>
      <c r="DQ403" s="2"/>
      <c r="DR403" s="53"/>
      <c r="DS403" s="50"/>
      <c r="DT403" s="51"/>
      <c r="DU403" s="52"/>
      <c r="DV403" s="54"/>
      <c r="DW403" s="55"/>
      <c r="DX403" s="51"/>
      <c r="DY403" s="48"/>
      <c r="DZ403" s="48"/>
      <c r="EA403" s="36"/>
      <c r="EB403" s="37"/>
      <c r="EC403" s="2"/>
    </row>
    <row r="404" spans="10:133" ht="21.75" customHeight="1">
      <c r="J404" s="3"/>
      <c r="L404" s="3"/>
      <c r="DQ404" s="2"/>
      <c r="DR404" s="53"/>
      <c r="DS404" s="50"/>
      <c r="DT404" s="51"/>
      <c r="DU404" s="52"/>
      <c r="DV404" s="54"/>
      <c r="DW404" s="55"/>
      <c r="DX404" s="51"/>
      <c r="DY404" s="48"/>
      <c r="DZ404" s="48"/>
      <c r="EA404" s="36"/>
      <c r="EB404" s="37"/>
      <c r="EC404" s="2"/>
    </row>
    <row r="405" spans="10:133" ht="21.75" customHeight="1">
      <c r="J405" s="3"/>
      <c r="L405" s="3"/>
      <c r="DQ405" s="2"/>
      <c r="DR405" s="53"/>
      <c r="DS405" s="50"/>
      <c r="DT405" s="51"/>
      <c r="DU405" s="52"/>
      <c r="DV405" s="54"/>
      <c r="DW405" s="55"/>
      <c r="DX405" s="51"/>
      <c r="DY405" s="48"/>
      <c r="DZ405" s="48"/>
      <c r="EA405" s="36"/>
      <c r="EB405" s="37"/>
      <c r="EC405" s="2"/>
    </row>
    <row r="406" spans="10:133" ht="21.75" customHeight="1">
      <c r="J406" s="3"/>
      <c r="L406" s="3"/>
      <c r="DQ406" s="2"/>
      <c r="DR406" s="53"/>
      <c r="DS406" s="50"/>
      <c r="DT406" s="51"/>
      <c r="DU406" s="52"/>
      <c r="DV406" s="54"/>
      <c r="DW406" s="55"/>
      <c r="DX406" s="51"/>
      <c r="DY406" s="48"/>
      <c r="DZ406" s="48"/>
      <c r="EA406" s="36"/>
      <c r="EB406" s="37"/>
      <c r="EC406" s="2"/>
    </row>
    <row r="407" spans="10:133" ht="21.75" customHeight="1">
      <c r="J407" s="3"/>
      <c r="L407" s="3"/>
      <c r="DQ407" s="2"/>
      <c r="DR407" s="53"/>
      <c r="DS407" s="50"/>
      <c r="DT407" s="51"/>
      <c r="DU407" s="52"/>
      <c r="DV407" s="54"/>
      <c r="DW407" s="55"/>
      <c r="DX407" s="51"/>
      <c r="DY407" s="48"/>
      <c r="DZ407" s="48"/>
      <c r="EA407" s="36"/>
      <c r="EB407" s="37"/>
      <c r="EC407" s="2"/>
    </row>
    <row r="408" spans="10:133" ht="21.75" customHeight="1">
      <c r="J408" s="3"/>
      <c r="L408" s="3"/>
      <c r="DQ408" s="2"/>
      <c r="DR408" s="53"/>
      <c r="DS408" s="50"/>
      <c r="DT408" s="51"/>
      <c r="DU408" s="52"/>
      <c r="DV408" s="54"/>
      <c r="DW408" s="55"/>
      <c r="DX408" s="51"/>
      <c r="DY408" s="48"/>
      <c r="DZ408" s="48"/>
      <c r="EA408" s="36"/>
      <c r="EB408" s="37"/>
      <c r="EC408" s="2"/>
    </row>
    <row r="409" spans="10:133" ht="21.75" customHeight="1">
      <c r="J409" s="3"/>
      <c r="L409" s="3"/>
      <c r="DR409" s="53"/>
      <c r="DS409" s="50"/>
      <c r="DT409" s="51"/>
      <c r="DU409" s="52"/>
      <c r="DV409" s="54"/>
      <c r="DW409" s="55"/>
      <c r="DX409" s="51"/>
      <c r="DY409" s="48"/>
      <c r="DZ409" s="48"/>
      <c r="EA409" s="36"/>
      <c r="EB409" s="37"/>
      <c r="EC409" s="2"/>
    </row>
    <row r="410" spans="10:133" ht="21.75" customHeight="1">
      <c r="J410" s="3"/>
      <c r="L410" s="3"/>
      <c r="DR410" s="53"/>
      <c r="DS410" s="50"/>
      <c r="DT410" s="51"/>
      <c r="DU410" s="52"/>
      <c r="DV410" s="54"/>
      <c r="DW410" s="55"/>
      <c r="DX410" s="51"/>
      <c r="DY410" s="48"/>
      <c r="DZ410" s="48"/>
      <c r="EA410" s="36"/>
      <c r="EB410" s="37"/>
      <c r="EC410" s="2"/>
    </row>
    <row r="411" spans="10:133" ht="21.75" customHeight="1">
      <c r="J411" s="3"/>
      <c r="L411" s="3"/>
      <c r="DR411" s="53"/>
      <c r="DS411" s="50"/>
      <c r="DT411" s="51"/>
      <c r="DU411" s="52"/>
      <c r="DV411" s="54"/>
      <c r="DW411" s="55"/>
      <c r="DX411" s="51"/>
      <c r="DY411" s="48"/>
      <c r="DZ411" s="48"/>
      <c r="EA411" s="36"/>
      <c r="EB411" s="37"/>
      <c r="EC411" s="2"/>
    </row>
    <row r="412" spans="10:133" ht="21.75" customHeight="1">
      <c r="J412" s="3"/>
      <c r="L412" s="3"/>
      <c r="DR412" s="53"/>
      <c r="DS412" s="50"/>
      <c r="DT412" s="51"/>
      <c r="DU412" s="52"/>
      <c r="DV412" s="54"/>
      <c r="DW412" s="55"/>
      <c r="DX412" s="51"/>
      <c r="DY412" s="48"/>
      <c r="DZ412" s="48"/>
      <c r="EA412" s="36"/>
      <c r="EB412" s="37"/>
      <c r="EC412" s="2"/>
    </row>
    <row r="413" spans="10:133" ht="21.75" customHeight="1">
      <c r="J413" s="3"/>
      <c r="L413" s="3"/>
      <c r="DR413" s="53"/>
      <c r="DS413" s="50"/>
      <c r="DT413" s="51"/>
      <c r="DU413" s="52"/>
      <c r="DV413" s="54"/>
      <c r="DW413" s="55"/>
      <c r="DX413" s="51"/>
      <c r="DY413" s="48"/>
      <c r="DZ413" s="48"/>
      <c r="EA413" s="36"/>
      <c r="EB413" s="37"/>
      <c r="EC413" s="2"/>
    </row>
    <row r="414" spans="10:133" ht="21.75" customHeight="1">
      <c r="J414" s="3"/>
      <c r="L414" s="3"/>
      <c r="DR414" s="53"/>
      <c r="DS414" s="50"/>
      <c r="DT414" s="51"/>
      <c r="DU414" s="52"/>
      <c r="DV414" s="54"/>
      <c r="DW414" s="55"/>
      <c r="DX414" s="51"/>
      <c r="DY414" s="48"/>
      <c r="DZ414" s="48"/>
      <c r="EA414" s="36"/>
      <c r="EB414" s="37"/>
      <c r="EC414" s="2"/>
    </row>
    <row r="415" spans="10:133" ht="21.75" customHeight="1">
      <c r="J415" s="3"/>
      <c r="L415" s="3"/>
      <c r="DR415" s="53"/>
      <c r="DS415" s="50"/>
      <c r="DT415" s="51"/>
      <c r="DU415" s="52"/>
      <c r="DV415" s="54"/>
      <c r="DW415" s="55"/>
      <c r="DX415" s="51"/>
      <c r="DY415" s="48"/>
      <c r="DZ415" s="48"/>
      <c r="EA415" s="36"/>
      <c r="EB415" s="37"/>
      <c r="EC415" s="2"/>
    </row>
    <row r="416" spans="10:133" ht="21.75" customHeight="1">
      <c r="J416" s="3"/>
      <c r="L416" s="3"/>
      <c r="DR416" s="53"/>
      <c r="DS416" s="50"/>
      <c r="DT416" s="51"/>
      <c r="DU416" s="52"/>
      <c r="DV416" s="54"/>
      <c r="DW416" s="55"/>
      <c r="DX416" s="51"/>
      <c r="DY416" s="48"/>
      <c r="DZ416" s="48"/>
      <c r="EA416" s="36"/>
      <c r="EB416" s="37"/>
      <c r="EC416" s="2"/>
    </row>
    <row r="417" spans="10:133" ht="21.75" customHeight="1">
      <c r="J417" s="3"/>
      <c r="L417" s="3"/>
      <c r="DR417" s="53"/>
      <c r="DS417" s="50"/>
      <c r="DT417" s="51"/>
      <c r="DU417" s="52"/>
      <c r="DV417" s="54"/>
      <c r="DW417" s="55"/>
      <c r="DX417" s="51"/>
      <c r="DY417" s="48"/>
      <c r="DZ417" s="48"/>
      <c r="EA417" s="36"/>
      <c r="EB417" s="37"/>
      <c r="EC417" s="2"/>
    </row>
    <row r="418" spans="10:133" ht="21.75" customHeight="1">
      <c r="J418" s="3"/>
      <c r="L418" s="3"/>
      <c r="DR418" s="53"/>
      <c r="DS418" s="50"/>
      <c r="DT418" s="51"/>
      <c r="DU418" s="52"/>
      <c r="DV418" s="54"/>
      <c r="DW418" s="55"/>
      <c r="DX418" s="51"/>
      <c r="DY418" s="48"/>
      <c r="DZ418" s="48"/>
      <c r="EA418" s="36"/>
      <c r="EB418" s="37"/>
      <c r="EC418" s="2"/>
    </row>
    <row r="419" spans="10:133" ht="21.75" customHeight="1">
      <c r="J419" s="3"/>
      <c r="L419" s="3"/>
      <c r="DR419" s="53"/>
      <c r="DS419" s="50"/>
      <c r="DT419" s="51"/>
      <c r="DU419" s="52"/>
      <c r="DV419" s="54"/>
      <c r="DW419" s="55"/>
      <c r="DX419" s="51"/>
      <c r="DY419" s="48"/>
      <c r="DZ419" s="48"/>
      <c r="EA419" s="36"/>
      <c r="EB419" s="37"/>
      <c r="EC419" s="2"/>
    </row>
    <row r="420" spans="10:133" ht="21.75" customHeight="1">
      <c r="J420" s="3"/>
      <c r="L420" s="3"/>
      <c r="DR420" s="53"/>
      <c r="DS420" s="50"/>
      <c r="DT420" s="51"/>
      <c r="DU420" s="52"/>
      <c r="DV420" s="54"/>
      <c r="DW420" s="55"/>
      <c r="DX420" s="51"/>
      <c r="DY420" s="48"/>
      <c r="DZ420" s="48"/>
      <c r="EA420" s="36"/>
      <c r="EB420" s="37"/>
      <c r="EC420" s="2"/>
    </row>
    <row r="421" spans="10:133" ht="21.75" customHeight="1">
      <c r="J421" s="3"/>
      <c r="L421" s="3"/>
      <c r="DR421" s="53"/>
      <c r="DS421" s="50"/>
      <c r="DT421" s="51"/>
      <c r="DU421" s="52"/>
      <c r="DV421" s="54"/>
      <c r="DW421" s="55"/>
      <c r="DX421" s="51"/>
      <c r="DY421" s="48"/>
      <c r="DZ421" s="48"/>
      <c r="EA421" s="36"/>
      <c r="EB421" s="37"/>
      <c r="EC421" s="2"/>
    </row>
    <row r="422" spans="10:133" ht="21.75" customHeight="1">
      <c r="J422" s="3"/>
      <c r="L422" s="3"/>
      <c r="DR422" s="53"/>
      <c r="DS422" s="50"/>
      <c r="DT422" s="51"/>
      <c r="DU422" s="52"/>
      <c r="DV422" s="54"/>
      <c r="DW422" s="55"/>
      <c r="DX422" s="51"/>
      <c r="DY422" s="48"/>
      <c r="DZ422" s="48"/>
      <c r="EA422" s="36"/>
      <c r="EB422" s="37"/>
      <c r="EC422" s="2"/>
    </row>
    <row r="423" spans="10:133" ht="21.75" customHeight="1">
      <c r="J423" s="3"/>
      <c r="L423" s="3"/>
      <c r="DR423" s="53"/>
      <c r="DS423" s="50"/>
      <c r="DT423" s="51"/>
      <c r="DU423" s="52"/>
      <c r="DV423" s="54"/>
      <c r="DW423" s="55"/>
      <c r="DX423" s="51"/>
      <c r="DY423" s="48"/>
      <c r="DZ423" s="48"/>
      <c r="EA423" s="36"/>
      <c r="EB423" s="37"/>
      <c r="EC423" s="2"/>
    </row>
    <row r="424" spans="10:133" ht="21.75" customHeight="1">
      <c r="J424" s="3"/>
      <c r="L424" s="3"/>
      <c r="DR424" s="53"/>
      <c r="DS424" s="50"/>
      <c r="DT424" s="51"/>
      <c r="DU424" s="52"/>
      <c r="DV424" s="54"/>
      <c r="DW424" s="55"/>
      <c r="DX424" s="51"/>
      <c r="DY424" s="48"/>
      <c r="DZ424" s="48"/>
      <c r="EA424" s="36"/>
      <c r="EB424" s="37"/>
      <c r="EC424" s="2"/>
    </row>
    <row r="425" spans="10:133" ht="21.75" customHeight="1">
      <c r="J425" s="3"/>
      <c r="L425" s="3"/>
      <c r="DR425" s="53"/>
      <c r="DS425" s="50"/>
      <c r="DT425" s="51"/>
      <c r="DU425" s="52"/>
      <c r="DV425" s="54"/>
      <c r="DW425" s="55"/>
      <c r="DX425" s="51"/>
      <c r="DY425" s="48"/>
      <c r="DZ425" s="48"/>
      <c r="EA425" s="36"/>
      <c r="EB425" s="37"/>
      <c r="EC425" s="2"/>
    </row>
    <row r="426" spans="10:133" ht="21.75" customHeight="1">
      <c r="J426" s="3"/>
      <c r="L426" s="3"/>
      <c r="DR426" s="53"/>
      <c r="DS426" s="50"/>
      <c r="DT426" s="51"/>
      <c r="DU426" s="52"/>
      <c r="DV426" s="54"/>
      <c r="DW426" s="55"/>
      <c r="DX426" s="51"/>
      <c r="DY426" s="48"/>
      <c r="DZ426" s="48"/>
      <c r="EA426" s="36"/>
      <c r="EB426" s="37"/>
      <c r="EC426" s="2"/>
    </row>
    <row r="427" spans="10:133" ht="21.75" customHeight="1">
      <c r="J427" s="3"/>
      <c r="L427" s="3"/>
      <c r="DR427" s="53"/>
      <c r="DS427" s="50"/>
      <c r="DT427" s="51"/>
      <c r="DU427" s="52"/>
      <c r="DV427" s="54"/>
      <c r="DW427" s="55"/>
      <c r="DX427" s="51"/>
      <c r="DY427" s="48"/>
      <c r="DZ427" s="48"/>
      <c r="EA427" s="36"/>
      <c r="EB427" s="37"/>
      <c r="EC427" s="2"/>
    </row>
    <row r="428" spans="10:133" ht="21.75" customHeight="1">
      <c r="J428" s="3"/>
      <c r="L428" s="3"/>
      <c r="DR428" s="53"/>
      <c r="DS428" s="50"/>
      <c r="DT428" s="51"/>
      <c r="DU428" s="52"/>
      <c r="DV428" s="54"/>
      <c r="DW428" s="55"/>
      <c r="DX428" s="51"/>
      <c r="DY428" s="48"/>
      <c r="DZ428" s="48"/>
      <c r="EA428" s="36"/>
      <c r="EB428" s="37"/>
      <c r="EC428" s="2"/>
    </row>
    <row r="429" spans="10:133" ht="21.75" customHeight="1">
      <c r="J429" s="3"/>
      <c r="L429" s="3"/>
      <c r="DR429" s="53"/>
      <c r="DS429" s="50"/>
      <c r="DT429" s="51"/>
      <c r="DU429" s="52"/>
      <c r="DV429" s="54"/>
      <c r="DW429" s="55"/>
      <c r="DX429" s="51"/>
      <c r="DY429" s="48"/>
      <c r="DZ429" s="48"/>
      <c r="EA429" s="36"/>
      <c r="EB429" s="37"/>
      <c r="EC429" s="2"/>
    </row>
    <row r="430" spans="10:133" ht="21.75" customHeight="1">
      <c r="J430" s="3"/>
      <c r="L430" s="3"/>
      <c r="DR430" s="53"/>
      <c r="DS430" s="50"/>
      <c r="DT430" s="51"/>
      <c r="DU430" s="52"/>
      <c r="DV430" s="54"/>
      <c r="DW430" s="55"/>
      <c r="DX430" s="51"/>
      <c r="DY430" s="48"/>
      <c r="DZ430" s="48"/>
      <c r="EA430" s="36"/>
      <c r="EB430" s="37"/>
      <c r="EC430" s="2"/>
    </row>
    <row r="431" spans="10:133" ht="21.75" customHeight="1">
      <c r="J431" s="3"/>
      <c r="L431" s="3"/>
      <c r="DR431" s="53"/>
      <c r="DS431" s="50"/>
      <c r="DT431" s="51"/>
      <c r="DU431" s="52"/>
      <c r="DV431" s="54"/>
      <c r="DW431" s="55"/>
      <c r="DX431" s="51"/>
      <c r="DY431" s="48"/>
      <c r="DZ431" s="48"/>
      <c r="EA431" s="36"/>
      <c r="EB431" s="37"/>
      <c r="EC431" s="2"/>
    </row>
    <row r="432" spans="10:133" ht="21.75" customHeight="1">
      <c r="J432" s="3"/>
      <c r="L432" s="3"/>
      <c r="DR432" s="53"/>
      <c r="DS432" s="50"/>
      <c r="DT432" s="51"/>
      <c r="DU432" s="52"/>
      <c r="DV432" s="54"/>
      <c r="DW432" s="55"/>
      <c r="DX432" s="51"/>
      <c r="DY432" s="48"/>
      <c r="DZ432" s="48"/>
      <c r="EA432" s="36"/>
      <c r="EB432" s="37"/>
      <c r="EC432" s="2"/>
    </row>
    <row r="433" spans="10:133" ht="21.75" customHeight="1">
      <c r="J433" s="3"/>
      <c r="L433" s="3"/>
      <c r="DR433" s="53"/>
      <c r="DS433" s="50"/>
      <c r="DT433" s="51"/>
      <c r="DU433" s="52"/>
      <c r="DV433" s="54"/>
      <c r="DW433" s="55"/>
      <c r="DX433" s="51"/>
      <c r="DY433" s="48"/>
      <c r="DZ433" s="48"/>
      <c r="EA433" s="36"/>
      <c r="EB433" s="37"/>
      <c r="EC433" s="2"/>
    </row>
    <row r="434" spans="10:133" ht="21.75" customHeight="1">
      <c r="J434" s="3"/>
      <c r="L434" s="3"/>
      <c r="DR434" s="53"/>
      <c r="DS434" s="50"/>
      <c r="DT434" s="51"/>
      <c r="DU434" s="52"/>
      <c r="DV434" s="54"/>
      <c r="DW434" s="55"/>
      <c r="DX434" s="51"/>
      <c r="DY434" s="48"/>
      <c r="DZ434" s="48"/>
      <c r="EA434" s="36"/>
      <c r="EB434" s="37"/>
      <c r="EC434" s="2"/>
    </row>
    <row r="435" spans="1:133" ht="21.75" customHeight="1">
      <c r="A435" s="2"/>
      <c r="J435" s="3"/>
      <c r="L435" s="3"/>
      <c r="DR435" s="53"/>
      <c r="DS435" s="50"/>
      <c r="DT435" s="51"/>
      <c r="DU435" s="52"/>
      <c r="DV435" s="54"/>
      <c r="DW435" s="55"/>
      <c r="DX435" s="51"/>
      <c r="DY435" s="48"/>
      <c r="DZ435" s="48"/>
      <c r="EA435" s="36"/>
      <c r="EB435" s="37"/>
      <c r="EC435" s="2"/>
    </row>
    <row r="436" spans="1:133" ht="21.75" customHeight="1">
      <c r="A436" s="2"/>
      <c r="J436" s="3"/>
      <c r="L436" s="3"/>
      <c r="DR436" s="53"/>
      <c r="DS436" s="50"/>
      <c r="DT436" s="51"/>
      <c r="DU436" s="52"/>
      <c r="DV436" s="54"/>
      <c r="DW436" s="55"/>
      <c r="DX436" s="51"/>
      <c r="DY436" s="48"/>
      <c r="DZ436" s="48"/>
      <c r="EA436" s="36"/>
      <c r="EB436" s="37"/>
      <c r="EC436" s="2"/>
    </row>
    <row r="437" spans="1:133" ht="21.75" customHeight="1">
      <c r="A437" s="2"/>
      <c r="J437" s="3"/>
      <c r="L437" s="3"/>
      <c r="DR437" s="53"/>
      <c r="DS437" s="50"/>
      <c r="DT437" s="51"/>
      <c r="DU437" s="52"/>
      <c r="DV437" s="54"/>
      <c r="DW437" s="55"/>
      <c r="DX437" s="51"/>
      <c r="DY437" s="48"/>
      <c r="DZ437" s="48"/>
      <c r="EA437" s="36"/>
      <c r="EB437" s="37"/>
      <c r="EC437" s="2"/>
    </row>
    <row r="438" spans="1:133" ht="21.75" customHeight="1">
      <c r="A438" s="2"/>
      <c r="J438" s="3"/>
      <c r="L438" s="3"/>
      <c r="DR438" s="53"/>
      <c r="DS438" s="50"/>
      <c r="DT438" s="51"/>
      <c r="DU438" s="52"/>
      <c r="DV438" s="54"/>
      <c r="DW438" s="55"/>
      <c r="DX438" s="51"/>
      <c r="DY438" s="48"/>
      <c r="DZ438" s="48"/>
      <c r="EA438" s="36"/>
      <c r="EB438" s="37"/>
      <c r="EC438" s="2"/>
    </row>
    <row r="439" spans="1:133" ht="21.75" customHeight="1">
      <c r="A439" s="2"/>
      <c r="J439" s="3"/>
      <c r="L439" s="3"/>
      <c r="DR439" s="53"/>
      <c r="DS439" s="50"/>
      <c r="DT439" s="51"/>
      <c r="DU439" s="52"/>
      <c r="DV439" s="54"/>
      <c r="DW439" s="55"/>
      <c r="DX439" s="51"/>
      <c r="DY439" s="48"/>
      <c r="DZ439" s="48"/>
      <c r="EA439" s="36"/>
      <c r="EB439" s="37"/>
      <c r="EC439" s="2"/>
    </row>
    <row r="440" spans="1:12" ht="21.75">
      <c r="A440" s="2"/>
      <c r="J440" s="3"/>
      <c r="L440" s="3"/>
    </row>
    <row r="441" spans="1:12" ht="21.75">
      <c r="A441" s="2"/>
      <c r="J441" s="3"/>
      <c r="L441" s="3"/>
    </row>
    <row r="442" spans="1:12" ht="21.75">
      <c r="A442" s="2"/>
      <c r="J442" s="3"/>
      <c r="L442" s="3"/>
    </row>
    <row r="443" spans="1:12" ht="21.75">
      <c r="A443" s="2"/>
      <c r="J443" s="3"/>
      <c r="L443" s="3"/>
    </row>
    <row r="444" spans="1:12" ht="21.75">
      <c r="A444" s="2"/>
      <c r="J444" s="3"/>
      <c r="L444" s="3"/>
    </row>
    <row r="445" spans="1:12" ht="21.75">
      <c r="A445" s="2"/>
      <c r="J445" s="3"/>
      <c r="L445" s="3"/>
    </row>
    <row r="446" spans="1:12" ht="21.75">
      <c r="A446" s="2"/>
      <c r="J446" s="3"/>
      <c r="L446" s="3"/>
    </row>
    <row r="447" spans="1:12" ht="21.75">
      <c r="A447" s="2"/>
      <c r="J447" s="3"/>
      <c r="L447" s="3"/>
    </row>
    <row r="448" spans="1:12" ht="21.75">
      <c r="A448" s="2"/>
      <c r="J448" s="3"/>
      <c r="L448" s="3"/>
    </row>
    <row r="449" spans="1:12" ht="21.75">
      <c r="A449" s="2"/>
      <c r="J449" s="3"/>
      <c r="L449" s="3"/>
    </row>
    <row r="450" spans="1:12" ht="21.75">
      <c r="A450" s="2"/>
      <c r="J450" s="3"/>
      <c r="L450" s="3"/>
    </row>
    <row r="451" spans="1:12" ht="21.75">
      <c r="A451" s="2"/>
      <c r="J451" s="3"/>
      <c r="L451" s="3"/>
    </row>
    <row r="452" spans="1:12" ht="21.75">
      <c r="A452" s="2"/>
      <c r="J452" s="3"/>
      <c r="L452" s="3"/>
    </row>
    <row r="453" spans="1:12" ht="21.75">
      <c r="A453" s="2"/>
      <c r="J453" s="3"/>
      <c r="L453" s="3"/>
    </row>
    <row r="454" spans="1:12" ht="21.75">
      <c r="A454" s="2"/>
      <c r="J454" s="3"/>
      <c r="L454" s="3"/>
    </row>
    <row r="455" spans="1:12" ht="21.75">
      <c r="A455" s="2"/>
      <c r="J455" s="3"/>
      <c r="L455" s="3"/>
    </row>
    <row r="456" spans="1:12" ht="21.75">
      <c r="A456" s="2"/>
      <c r="J456" s="3"/>
      <c r="L456" s="3"/>
    </row>
    <row r="457" spans="1:12" ht="21.75">
      <c r="A457" s="2"/>
      <c r="J457" s="3"/>
      <c r="L457" s="3"/>
    </row>
    <row r="458" spans="1:12" ht="21.75">
      <c r="A458" s="2"/>
      <c r="J458" s="3"/>
      <c r="L458" s="3"/>
    </row>
    <row r="459" spans="1:12" ht="21.75">
      <c r="A459" s="2"/>
      <c r="J459" s="3"/>
      <c r="L459" s="3"/>
    </row>
    <row r="460" spans="1:12" ht="21.75">
      <c r="A460" s="2"/>
      <c r="J460" s="3"/>
      <c r="L460" s="3"/>
    </row>
    <row r="461" spans="1:12" ht="21.75">
      <c r="A461" s="2"/>
      <c r="J461" s="3"/>
      <c r="L461" s="3"/>
    </row>
    <row r="462" spans="1:12" ht="21.75">
      <c r="A462" s="2"/>
      <c r="J462" s="3"/>
      <c r="L462" s="3"/>
    </row>
    <row r="463" spans="1:12" ht="21.75">
      <c r="A463" s="2"/>
      <c r="J463" s="3"/>
      <c r="L463" s="3"/>
    </row>
    <row r="464" spans="1:12" ht="21.75">
      <c r="A464" s="2"/>
      <c r="J464" s="3"/>
      <c r="L464" s="3"/>
    </row>
    <row r="465" spans="1:12" ht="21.75">
      <c r="A465" s="2"/>
      <c r="J465" s="3"/>
      <c r="L465" s="3"/>
    </row>
    <row r="466" spans="1:12" ht="21.75">
      <c r="A466" s="2"/>
      <c r="J466" s="3"/>
      <c r="L466" s="3"/>
    </row>
    <row r="467" ht="21.75">
      <c r="L467" s="3"/>
    </row>
    <row r="468" ht="21.75">
      <c r="L468" s="3"/>
    </row>
    <row r="469" ht="21.75">
      <c r="L469" s="3"/>
    </row>
    <row r="470" ht="21.75">
      <c r="L470" s="3"/>
    </row>
    <row r="471" ht="21.75">
      <c r="L471" s="3"/>
    </row>
    <row r="563" spans="13:256" ht="21.75"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17"/>
      <c r="CJ563" s="17"/>
      <c r="CK563" s="17"/>
      <c r="CL563" s="17"/>
      <c r="CM563" s="17"/>
      <c r="CN563" s="17"/>
      <c r="CO563" s="17"/>
      <c r="CP563" s="17"/>
      <c r="CQ563" s="17"/>
      <c r="CR563" s="17"/>
      <c r="CS563" s="17"/>
      <c r="CT563" s="17"/>
      <c r="CU563" s="17"/>
      <c r="CV563" s="17"/>
      <c r="CW563" s="17"/>
      <c r="CX563" s="17"/>
      <c r="CY563" s="17"/>
      <c r="CZ563" s="17"/>
      <c r="DA563" s="17"/>
      <c r="DB563" s="17"/>
      <c r="DC563" s="17"/>
      <c r="DD563" s="17"/>
      <c r="DE563" s="17"/>
      <c r="DF563" s="17"/>
      <c r="DG563" s="17"/>
      <c r="DH563" s="17"/>
      <c r="DI563" s="17"/>
      <c r="DJ563" s="17"/>
      <c r="DK563" s="17"/>
      <c r="DL563" s="17"/>
      <c r="DM563" s="17"/>
      <c r="DN563" s="17"/>
      <c r="DO563" s="17"/>
      <c r="DP563" s="17"/>
      <c r="DQ563" s="17"/>
      <c r="DR563" s="17"/>
      <c r="DS563" s="17"/>
      <c r="DT563" s="17"/>
      <c r="DU563" s="17"/>
      <c r="DV563" s="17"/>
      <c r="DW563" s="17"/>
      <c r="DX563" s="17"/>
      <c r="DY563" s="17"/>
      <c r="DZ563" s="17"/>
      <c r="EA563" s="17"/>
      <c r="EB563" s="17"/>
      <c r="EC563" s="17"/>
      <c r="ED563" s="17"/>
      <c r="EE563" s="17"/>
      <c r="EF563" s="17"/>
      <c r="EG563" s="17"/>
      <c r="EH563" s="17"/>
      <c r="EI563" s="17"/>
      <c r="EJ563" s="17"/>
      <c r="EK563" s="17"/>
      <c r="EL563" s="17"/>
      <c r="EM563" s="17"/>
      <c r="EN563" s="17"/>
      <c r="EO563" s="17"/>
      <c r="EP563" s="17"/>
      <c r="EQ563" s="17"/>
      <c r="ER563" s="17"/>
      <c r="ES563" s="17"/>
      <c r="ET563" s="17"/>
      <c r="EU563" s="17"/>
      <c r="EV563" s="17"/>
      <c r="EW563" s="17"/>
      <c r="EX563" s="17"/>
      <c r="EY563" s="17"/>
      <c r="EZ563" s="17"/>
      <c r="FA563" s="17"/>
      <c r="FB563" s="17"/>
      <c r="FC563" s="17"/>
      <c r="FD563" s="17"/>
      <c r="FE563" s="17"/>
      <c r="FF563" s="17"/>
      <c r="FG563" s="17"/>
      <c r="FH563" s="17"/>
      <c r="FI563" s="17"/>
      <c r="FJ563" s="17"/>
      <c r="FK563" s="17"/>
      <c r="FL563" s="17"/>
      <c r="FM563" s="17"/>
      <c r="FN563" s="17"/>
      <c r="FO563" s="17"/>
      <c r="FP563" s="17"/>
      <c r="FQ563" s="17"/>
      <c r="FR563" s="17"/>
      <c r="FS563" s="17"/>
      <c r="FT563" s="17"/>
      <c r="FU563" s="17"/>
      <c r="FV563" s="17"/>
      <c r="FW563" s="17"/>
      <c r="FX563" s="17"/>
      <c r="FY563" s="17"/>
      <c r="FZ563" s="17"/>
      <c r="GA563" s="17"/>
      <c r="GB563" s="17"/>
      <c r="GC563" s="17"/>
      <c r="GD563" s="17"/>
      <c r="GE563" s="17"/>
      <c r="GF563" s="17"/>
      <c r="GG563" s="17"/>
      <c r="GH563" s="17"/>
      <c r="GI563" s="17"/>
      <c r="GJ563" s="17"/>
      <c r="GK563" s="17"/>
      <c r="GL563" s="17"/>
      <c r="GM563" s="17"/>
      <c r="GN563" s="17"/>
      <c r="GO563" s="17"/>
      <c r="GP563" s="17"/>
      <c r="GQ563" s="17"/>
      <c r="GR563" s="17"/>
      <c r="GS563" s="17"/>
      <c r="GT563" s="17"/>
      <c r="GU563" s="17"/>
      <c r="GV563" s="17"/>
      <c r="GW563" s="17"/>
      <c r="GX563" s="17"/>
      <c r="GY563" s="17"/>
      <c r="GZ563" s="17"/>
      <c r="HA563" s="17"/>
      <c r="HB563" s="17"/>
      <c r="HC563" s="17"/>
      <c r="HD563" s="17"/>
      <c r="HE563" s="17"/>
      <c r="HF563" s="17"/>
      <c r="HG563" s="17"/>
      <c r="HH563" s="17"/>
      <c r="HI563" s="17"/>
      <c r="HJ563" s="17"/>
      <c r="HK563" s="17"/>
      <c r="HL563" s="17"/>
      <c r="HM563" s="17"/>
      <c r="HN563" s="17"/>
      <c r="HO563" s="17"/>
      <c r="HP563" s="17"/>
      <c r="HQ563" s="17"/>
      <c r="HR563" s="17"/>
      <c r="HS563" s="17"/>
      <c r="HT563" s="17"/>
      <c r="HU563" s="17"/>
      <c r="HV563" s="17"/>
      <c r="HW563" s="17"/>
      <c r="HX563" s="17"/>
      <c r="HY563" s="17"/>
      <c r="HZ563" s="17"/>
      <c r="IA563" s="17"/>
      <c r="IB563" s="17"/>
      <c r="IC563" s="17"/>
      <c r="ID563" s="17"/>
      <c r="IE563" s="17"/>
      <c r="IF563" s="17"/>
      <c r="IG563" s="17"/>
      <c r="IH563" s="17"/>
      <c r="II563" s="17"/>
      <c r="IJ563" s="17"/>
      <c r="IK563" s="17"/>
      <c r="IL563" s="17"/>
      <c r="IM563" s="17"/>
      <c r="IN563" s="17"/>
      <c r="IO563" s="17"/>
      <c r="IP563" s="17"/>
      <c r="IQ563" s="17"/>
      <c r="IR563" s="17"/>
      <c r="IS563" s="17"/>
      <c r="IT563" s="17"/>
      <c r="IU563" s="17"/>
      <c r="IV563" s="17"/>
    </row>
    <row r="566" spans="1:256" s="17" customFormat="1" ht="21.75">
      <c r="A566" s="3"/>
      <c r="B566" s="3"/>
      <c r="C566" s="3"/>
      <c r="D566" s="3"/>
      <c r="E566" s="3"/>
      <c r="F566" s="3"/>
      <c r="G566" s="3"/>
      <c r="H566" s="3"/>
      <c r="I566" s="3"/>
      <c r="J566" s="15"/>
      <c r="K566" s="3"/>
      <c r="L566" s="2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  <c r="GI566" s="3"/>
      <c r="GJ566" s="3"/>
      <c r="GK566" s="3"/>
      <c r="GL566" s="3"/>
      <c r="GM566" s="3"/>
      <c r="GN566" s="3"/>
      <c r="GO566" s="3"/>
      <c r="GP566" s="3"/>
      <c r="GQ566" s="3"/>
      <c r="GR566" s="3"/>
      <c r="GS566" s="3"/>
      <c r="GT566" s="3"/>
      <c r="GU566" s="3"/>
      <c r="GV566" s="3"/>
      <c r="GW566" s="3"/>
      <c r="GX566" s="3"/>
      <c r="GY566" s="3"/>
      <c r="GZ566" s="3"/>
      <c r="HA566" s="3"/>
      <c r="HB566" s="3"/>
      <c r="HC566" s="3"/>
      <c r="HD566" s="3"/>
      <c r="HE566" s="3"/>
      <c r="HF566" s="3"/>
      <c r="HG566" s="3"/>
      <c r="HH566" s="3"/>
      <c r="HI566" s="3"/>
      <c r="HJ566" s="3"/>
      <c r="HK566" s="3"/>
      <c r="HL566" s="3"/>
      <c r="HM566" s="3"/>
      <c r="HN566" s="3"/>
      <c r="HO566" s="3"/>
      <c r="HP566" s="3"/>
      <c r="HQ566" s="3"/>
      <c r="HR566" s="3"/>
      <c r="HS566" s="3"/>
      <c r="HT566" s="3"/>
      <c r="HU566" s="3"/>
      <c r="HV566" s="3"/>
      <c r="HW566" s="3"/>
      <c r="HX566" s="3"/>
      <c r="HY566" s="3"/>
      <c r="HZ566" s="3"/>
      <c r="IA566" s="3"/>
      <c r="IB566" s="3"/>
      <c r="IC566" s="3"/>
      <c r="ID566" s="3"/>
      <c r="IE566" s="3"/>
      <c r="IF566" s="3"/>
      <c r="IG566" s="3"/>
      <c r="IH566" s="3"/>
      <c r="II566" s="3"/>
      <c r="IJ566" s="3"/>
      <c r="IK566" s="3"/>
      <c r="IL566" s="3"/>
      <c r="IM566" s="3"/>
      <c r="IN566" s="3"/>
      <c r="IO566" s="3"/>
      <c r="IP566" s="3"/>
      <c r="IQ566" s="3"/>
      <c r="IR566" s="3"/>
      <c r="IS566" s="3"/>
      <c r="IT566" s="3"/>
      <c r="IU566" s="3"/>
      <c r="IV566" s="3"/>
    </row>
  </sheetData>
  <sheetProtection/>
  <mergeCells count="144">
    <mergeCell ref="A173:I173"/>
    <mergeCell ref="J173:K173"/>
    <mergeCell ref="I174:I175"/>
    <mergeCell ref="J174:K175"/>
    <mergeCell ref="A174:A175"/>
    <mergeCell ref="B174:B175"/>
    <mergeCell ref="C174:C175"/>
    <mergeCell ref="D174:D175"/>
    <mergeCell ref="E174:F174"/>
    <mergeCell ref="G174:H174"/>
    <mergeCell ref="E150:F150"/>
    <mergeCell ref="G150:H150"/>
    <mergeCell ref="A171:I171"/>
    <mergeCell ref="J171:K171"/>
    <mergeCell ref="A172:I172"/>
    <mergeCell ref="J172:K172"/>
    <mergeCell ref="I150:I151"/>
    <mergeCell ref="J150:K151"/>
    <mergeCell ref="A149:I149"/>
    <mergeCell ref="J149:K149"/>
    <mergeCell ref="B169:I169"/>
    <mergeCell ref="J169:K169"/>
    <mergeCell ref="A170:I170"/>
    <mergeCell ref="J170:K170"/>
    <mergeCell ref="A150:A151"/>
    <mergeCell ref="B150:B151"/>
    <mergeCell ref="C150:C151"/>
    <mergeCell ref="D150:D151"/>
    <mergeCell ref="B145:I145"/>
    <mergeCell ref="J145:K145"/>
    <mergeCell ref="A146:I146"/>
    <mergeCell ref="J146:K146"/>
    <mergeCell ref="A147:I147"/>
    <mergeCell ref="J147:K147"/>
    <mergeCell ref="A148:I148"/>
    <mergeCell ref="J148:K148"/>
    <mergeCell ref="A124:I124"/>
    <mergeCell ref="J124:K124"/>
    <mergeCell ref="A125:I125"/>
    <mergeCell ref="J125:K125"/>
    <mergeCell ref="A126:A127"/>
    <mergeCell ref="B126:B127"/>
    <mergeCell ref="C126:C127"/>
    <mergeCell ref="D126:D127"/>
    <mergeCell ref="E126:F126"/>
    <mergeCell ref="G126:H126"/>
    <mergeCell ref="I126:I127"/>
    <mergeCell ref="J126:K127"/>
    <mergeCell ref="I102:I103"/>
    <mergeCell ref="J102:K103"/>
    <mergeCell ref="B121:I121"/>
    <mergeCell ref="J121:K121"/>
    <mergeCell ref="A122:I122"/>
    <mergeCell ref="J122:K122"/>
    <mergeCell ref="A123:I123"/>
    <mergeCell ref="J123:K123"/>
    <mergeCell ref="A100:I100"/>
    <mergeCell ref="J100:K100"/>
    <mergeCell ref="A101:I101"/>
    <mergeCell ref="J101:K101"/>
    <mergeCell ref="A102:A103"/>
    <mergeCell ref="B102:B103"/>
    <mergeCell ref="C102:C103"/>
    <mergeCell ref="D102:D103"/>
    <mergeCell ref="E102:F102"/>
    <mergeCell ref="G102:H102"/>
    <mergeCell ref="B97:I97"/>
    <mergeCell ref="J97:K97"/>
    <mergeCell ref="A98:I98"/>
    <mergeCell ref="J98:K98"/>
    <mergeCell ref="A99:I99"/>
    <mergeCell ref="J99:K99"/>
    <mergeCell ref="A77:I77"/>
    <mergeCell ref="J77:K77"/>
    <mergeCell ref="I78:I79"/>
    <mergeCell ref="J78:K79"/>
    <mergeCell ref="A78:A79"/>
    <mergeCell ref="B78:B79"/>
    <mergeCell ref="C78:C79"/>
    <mergeCell ref="D78:D79"/>
    <mergeCell ref="E78:F78"/>
    <mergeCell ref="G78:H78"/>
    <mergeCell ref="E54:F54"/>
    <mergeCell ref="G54:H54"/>
    <mergeCell ref="A75:I75"/>
    <mergeCell ref="J75:K75"/>
    <mergeCell ref="A76:I76"/>
    <mergeCell ref="J76:K76"/>
    <mergeCell ref="I54:I55"/>
    <mergeCell ref="J54:K55"/>
    <mergeCell ref="A53:I53"/>
    <mergeCell ref="J53:K53"/>
    <mergeCell ref="B73:I73"/>
    <mergeCell ref="J73:K73"/>
    <mergeCell ref="A74:I74"/>
    <mergeCell ref="J74:K74"/>
    <mergeCell ref="A54:A55"/>
    <mergeCell ref="B54:B55"/>
    <mergeCell ref="C54:C55"/>
    <mergeCell ref="D54:D55"/>
    <mergeCell ref="B49:I49"/>
    <mergeCell ref="J49:K49"/>
    <mergeCell ref="A50:I50"/>
    <mergeCell ref="J50:K50"/>
    <mergeCell ref="A51:I51"/>
    <mergeCell ref="J51:K51"/>
    <mergeCell ref="A52:I52"/>
    <mergeCell ref="J52:K52"/>
    <mergeCell ref="A28:I28"/>
    <mergeCell ref="J28:K28"/>
    <mergeCell ref="A29:I29"/>
    <mergeCell ref="J29:K29"/>
    <mergeCell ref="A30:A31"/>
    <mergeCell ref="B30:B31"/>
    <mergeCell ref="C30:C31"/>
    <mergeCell ref="D30:D31"/>
    <mergeCell ref="E30:F30"/>
    <mergeCell ref="G30:H30"/>
    <mergeCell ref="I30:I31"/>
    <mergeCell ref="J30:K31"/>
    <mergeCell ref="I6:I7"/>
    <mergeCell ref="J6:K7"/>
    <mergeCell ref="B25:I25"/>
    <mergeCell ref="J25:K25"/>
    <mergeCell ref="A26:I26"/>
    <mergeCell ref="J26:K26"/>
    <mergeCell ref="A27:I27"/>
    <mergeCell ref="J27:K27"/>
    <mergeCell ref="A4:I4"/>
    <mergeCell ref="J4:K4"/>
    <mergeCell ref="A5:I5"/>
    <mergeCell ref="J5:K5"/>
    <mergeCell ref="A6:A7"/>
    <mergeCell ref="B6:B7"/>
    <mergeCell ref="C6:C7"/>
    <mergeCell ref="D6:D7"/>
    <mergeCell ref="E6:F6"/>
    <mergeCell ref="G6:H6"/>
    <mergeCell ref="B1:I1"/>
    <mergeCell ref="J1:K1"/>
    <mergeCell ref="A2:I2"/>
    <mergeCell ref="J2:K2"/>
    <mergeCell ref="A3:I3"/>
    <mergeCell ref="J3:K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517"/>
  <sheetViews>
    <sheetView view="pageBreakPreview" zoomScaleSheetLayoutView="100" zoomScalePageLayoutView="0" workbookViewId="0" topLeftCell="A82">
      <selection activeCell="M65" sqref="M65"/>
    </sheetView>
  </sheetViews>
  <sheetFormatPr defaultColWidth="9.00390625" defaultRowHeight="24"/>
  <cols>
    <col min="1" max="1" width="4.875" style="3" customWidth="1"/>
    <col min="2" max="2" width="43.50390625" style="3" customWidth="1"/>
    <col min="3" max="3" width="9.125" style="3" customWidth="1"/>
    <col min="4" max="4" width="5.625" style="3" customWidth="1"/>
    <col min="5" max="5" width="9.75390625" style="3" customWidth="1"/>
    <col min="6" max="6" width="11.00390625" style="3" customWidth="1"/>
    <col min="7" max="7" width="9.75390625" style="3" customWidth="1"/>
    <col min="8" max="8" width="11.00390625" style="3" customWidth="1"/>
    <col min="9" max="9" width="13.00390625" style="3" customWidth="1"/>
    <col min="10" max="10" width="7.50390625" style="15" customWidth="1"/>
    <col min="11" max="11" width="8.00390625" style="3" customWidth="1"/>
    <col min="12" max="12" width="13.75390625" style="2" customWidth="1"/>
    <col min="13" max="16384" width="9.00390625" style="3" customWidth="1"/>
  </cols>
  <sheetData>
    <row r="1" spans="1:12" ht="27.75">
      <c r="A1" s="367" t="s">
        <v>10</v>
      </c>
      <c r="B1" s="520" t="s">
        <v>11</v>
      </c>
      <c r="C1" s="520"/>
      <c r="D1" s="520"/>
      <c r="E1" s="520"/>
      <c r="F1" s="520"/>
      <c r="G1" s="520"/>
      <c r="H1" s="520"/>
      <c r="I1" s="520"/>
      <c r="J1" s="521"/>
      <c r="K1" s="521"/>
      <c r="L1" s="3"/>
    </row>
    <row r="2" spans="1:12" ht="21.75" customHeight="1">
      <c r="A2" s="503" t="s">
        <v>31</v>
      </c>
      <c r="B2" s="503"/>
      <c r="C2" s="503"/>
      <c r="D2" s="503"/>
      <c r="E2" s="503"/>
      <c r="F2" s="503"/>
      <c r="G2" s="503"/>
      <c r="H2" s="503"/>
      <c r="I2" s="503"/>
      <c r="J2" s="506"/>
      <c r="K2" s="506"/>
      <c r="L2" s="3"/>
    </row>
    <row r="3" spans="1:12" ht="21.75" customHeight="1">
      <c r="A3" s="503" t="s">
        <v>22</v>
      </c>
      <c r="B3" s="503"/>
      <c r="C3" s="503"/>
      <c r="D3" s="503"/>
      <c r="E3" s="503"/>
      <c r="F3" s="503"/>
      <c r="G3" s="503"/>
      <c r="H3" s="503"/>
      <c r="I3" s="503"/>
      <c r="J3" s="506"/>
      <c r="K3" s="506"/>
      <c r="L3" s="3"/>
    </row>
    <row r="4" spans="1:12" ht="21.75" customHeight="1">
      <c r="A4" s="503" t="s">
        <v>23</v>
      </c>
      <c r="B4" s="503"/>
      <c r="C4" s="503"/>
      <c r="D4" s="503"/>
      <c r="E4" s="503"/>
      <c r="F4" s="503"/>
      <c r="G4" s="503"/>
      <c r="H4" s="503"/>
      <c r="I4" s="503"/>
      <c r="J4" s="506"/>
      <c r="K4" s="506"/>
      <c r="L4" s="3"/>
    </row>
    <row r="5" spans="1:12" ht="21.75" customHeight="1">
      <c r="A5" s="524" t="s">
        <v>274</v>
      </c>
      <c r="B5" s="524"/>
      <c r="C5" s="524"/>
      <c r="D5" s="524"/>
      <c r="E5" s="524"/>
      <c r="F5" s="524"/>
      <c r="G5" s="524"/>
      <c r="H5" s="524"/>
      <c r="I5" s="524"/>
      <c r="J5" s="525" t="s">
        <v>307</v>
      </c>
      <c r="K5" s="525"/>
      <c r="L5" s="3"/>
    </row>
    <row r="6" spans="1:12" ht="21.75" customHeight="1">
      <c r="A6" s="526" t="s">
        <v>12</v>
      </c>
      <c r="B6" s="526" t="s">
        <v>0</v>
      </c>
      <c r="C6" s="526" t="s">
        <v>2</v>
      </c>
      <c r="D6" s="526" t="s">
        <v>3</v>
      </c>
      <c r="E6" s="523" t="s">
        <v>4</v>
      </c>
      <c r="F6" s="523"/>
      <c r="G6" s="523" t="s">
        <v>5</v>
      </c>
      <c r="H6" s="523"/>
      <c r="I6" s="526" t="s">
        <v>13</v>
      </c>
      <c r="J6" s="528" t="s">
        <v>1</v>
      </c>
      <c r="K6" s="529"/>
      <c r="L6" s="3"/>
    </row>
    <row r="7" spans="1:12" ht="21.75" customHeight="1">
      <c r="A7" s="527"/>
      <c r="B7" s="527"/>
      <c r="C7" s="527"/>
      <c r="D7" s="527"/>
      <c r="E7" s="59" t="s">
        <v>14</v>
      </c>
      <c r="F7" s="59" t="s">
        <v>15</v>
      </c>
      <c r="G7" s="59" t="s">
        <v>14</v>
      </c>
      <c r="H7" s="59" t="s">
        <v>15</v>
      </c>
      <c r="I7" s="527"/>
      <c r="J7" s="530"/>
      <c r="K7" s="531"/>
      <c r="L7" s="3"/>
    </row>
    <row r="8" spans="1:12" ht="21.75" customHeight="1">
      <c r="A8" s="41">
        <v>3</v>
      </c>
      <c r="B8" s="57" t="s">
        <v>101</v>
      </c>
      <c r="C8" s="42"/>
      <c r="D8" s="43"/>
      <c r="E8" s="42"/>
      <c r="F8" s="44"/>
      <c r="G8" s="58"/>
      <c r="H8" s="44"/>
      <c r="I8" s="44"/>
      <c r="J8" s="23"/>
      <c r="K8" s="24"/>
      <c r="L8" s="3"/>
    </row>
    <row r="9" spans="1:12" ht="21.75" customHeight="1">
      <c r="A9" s="56">
        <v>3.1</v>
      </c>
      <c r="B9" s="57" t="s">
        <v>26</v>
      </c>
      <c r="C9" s="46"/>
      <c r="D9" s="35"/>
      <c r="E9" s="30"/>
      <c r="F9" s="30"/>
      <c r="G9" s="47"/>
      <c r="H9" s="30"/>
      <c r="I9" s="30"/>
      <c r="J9" s="20"/>
      <c r="K9" s="21"/>
      <c r="L9" s="3"/>
    </row>
    <row r="10" spans="1:12" ht="21.75" customHeight="1">
      <c r="A10" s="199">
        <v>1</v>
      </c>
      <c r="B10" s="200" t="s">
        <v>285</v>
      </c>
      <c r="C10" s="201">
        <v>1</v>
      </c>
      <c r="D10" s="10" t="s">
        <v>19</v>
      </c>
      <c r="E10" s="273">
        <v>5903</v>
      </c>
      <c r="F10" s="273">
        <f aca="true" t="shared" si="0" ref="F10:F24">E10*C10</f>
        <v>5903</v>
      </c>
      <c r="G10" s="273">
        <v>1200</v>
      </c>
      <c r="H10" s="273">
        <f>G10*C10</f>
        <v>1200</v>
      </c>
      <c r="I10" s="273">
        <f>SUM(H10,F10)</f>
        <v>7103</v>
      </c>
      <c r="J10" s="60"/>
      <c r="K10" s="126"/>
      <c r="L10" s="3"/>
    </row>
    <row r="11" spans="1:12" ht="21.75" customHeight="1">
      <c r="A11" s="199">
        <v>2</v>
      </c>
      <c r="B11" s="203" t="s">
        <v>80</v>
      </c>
      <c r="C11" s="201">
        <v>2</v>
      </c>
      <c r="D11" s="10" t="s">
        <v>8</v>
      </c>
      <c r="E11" s="273">
        <v>1933</v>
      </c>
      <c r="F11" s="273">
        <f t="shared" si="0"/>
        <v>3866</v>
      </c>
      <c r="G11" s="273" t="s">
        <v>24</v>
      </c>
      <c r="H11" s="273" t="s">
        <v>24</v>
      </c>
      <c r="I11" s="273">
        <f aca="true" t="shared" si="1" ref="I11:I21">SUM(H11,F11)</f>
        <v>3866</v>
      </c>
      <c r="J11" s="60"/>
      <c r="K11" s="127"/>
      <c r="L11" s="3"/>
    </row>
    <row r="12" spans="1:12" ht="21.75" customHeight="1">
      <c r="A12" s="199">
        <v>3</v>
      </c>
      <c r="B12" s="203" t="s">
        <v>81</v>
      </c>
      <c r="C12" s="201">
        <v>14</v>
      </c>
      <c r="D12" s="10" t="s">
        <v>8</v>
      </c>
      <c r="E12" s="273">
        <v>106</v>
      </c>
      <c r="F12" s="273">
        <f t="shared" si="0"/>
        <v>1484</v>
      </c>
      <c r="G12" s="273" t="s">
        <v>24</v>
      </c>
      <c r="H12" s="273" t="s">
        <v>24</v>
      </c>
      <c r="I12" s="273">
        <f t="shared" si="1"/>
        <v>1484</v>
      </c>
      <c r="J12" s="60"/>
      <c r="K12" s="127"/>
      <c r="L12" s="3"/>
    </row>
    <row r="13" spans="1:12" ht="21.75" customHeight="1">
      <c r="A13" s="199">
        <v>4</v>
      </c>
      <c r="B13" s="203" t="s">
        <v>82</v>
      </c>
      <c r="C13" s="204">
        <v>2</v>
      </c>
      <c r="D13" s="10" t="s">
        <v>8</v>
      </c>
      <c r="E13" s="273">
        <v>106</v>
      </c>
      <c r="F13" s="273">
        <f t="shared" si="0"/>
        <v>212</v>
      </c>
      <c r="G13" s="273" t="s">
        <v>24</v>
      </c>
      <c r="H13" s="273" t="s">
        <v>24</v>
      </c>
      <c r="I13" s="273">
        <f t="shared" si="1"/>
        <v>212</v>
      </c>
      <c r="J13" s="60"/>
      <c r="K13" s="127"/>
      <c r="L13" s="3"/>
    </row>
    <row r="14" spans="1:12" ht="21.75" customHeight="1">
      <c r="A14" s="199">
        <v>5</v>
      </c>
      <c r="B14" s="206" t="s">
        <v>286</v>
      </c>
      <c r="C14" s="207">
        <v>240</v>
      </c>
      <c r="D14" s="10" t="s">
        <v>16</v>
      </c>
      <c r="E14" s="273">
        <v>175.62</v>
      </c>
      <c r="F14" s="273">
        <f t="shared" si="0"/>
        <v>42148.8</v>
      </c>
      <c r="G14" s="273">
        <v>40</v>
      </c>
      <c r="H14" s="273">
        <f aca="true" t="shared" si="2" ref="H14:H24">G14*C14</f>
        <v>9600</v>
      </c>
      <c r="I14" s="273">
        <f t="shared" si="1"/>
        <v>51748.8</v>
      </c>
      <c r="J14" s="60"/>
      <c r="K14" s="127"/>
      <c r="L14" s="3"/>
    </row>
    <row r="15" spans="1:12" ht="21.75" customHeight="1">
      <c r="A15" s="199">
        <v>6</v>
      </c>
      <c r="B15" s="203" t="s">
        <v>284</v>
      </c>
      <c r="C15" s="201">
        <v>60</v>
      </c>
      <c r="D15" s="10" t="s">
        <v>16</v>
      </c>
      <c r="E15" s="273">
        <v>57.37</v>
      </c>
      <c r="F15" s="273">
        <f t="shared" si="0"/>
        <v>3442.2</v>
      </c>
      <c r="G15" s="273">
        <v>20</v>
      </c>
      <c r="H15" s="273">
        <f t="shared" si="2"/>
        <v>1200</v>
      </c>
      <c r="I15" s="273">
        <f t="shared" si="1"/>
        <v>4642.2</v>
      </c>
      <c r="J15" s="60"/>
      <c r="K15" s="61"/>
      <c r="L15" s="3"/>
    </row>
    <row r="16" spans="1:12" ht="21.75" customHeight="1">
      <c r="A16" s="199">
        <v>7</v>
      </c>
      <c r="B16" s="203" t="s">
        <v>83</v>
      </c>
      <c r="C16" s="201">
        <v>10</v>
      </c>
      <c r="D16" s="10" t="s">
        <v>20</v>
      </c>
      <c r="E16" s="273">
        <v>93.1</v>
      </c>
      <c r="F16" s="273">
        <f t="shared" si="0"/>
        <v>931</v>
      </c>
      <c r="G16" s="273">
        <v>66</v>
      </c>
      <c r="H16" s="273">
        <f t="shared" si="2"/>
        <v>660</v>
      </c>
      <c r="I16" s="273">
        <f t="shared" si="1"/>
        <v>1591</v>
      </c>
      <c r="J16" s="60"/>
      <c r="K16" s="61"/>
      <c r="L16" s="3"/>
    </row>
    <row r="17" spans="1:12" ht="21.75" customHeight="1">
      <c r="A17" s="199">
        <v>8</v>
      </c>
      <c r="B17" s="203" t="s">
        <v>84</v>
      </c>
      <c r="C17" s="201">
        <v>24</v>
      </c>
      <c r="D17" s="10" t="s">
        <v>8</v>
      </c>
      <c r="E17" s="273">
        <v>103</v>
      </c>
      <c r="F17" s="273">
        <f t="shared" si="0"/>
        <v>2472</v>
      </c>
      <c r="G17" s="273">
        <v>115</v>
      </c>
      <c r="H17" s="273">
        <f t="shared" si="2"/>
        <v>2760</v>
      </c>
      <c r="I17" s="273">
        <f t="shared" si="1"/>
        <v>5232</v>
      </c>
      <c r="J17" s="60"/>
      <c r="K17" s="61"/>
      <c r="L17" s="3"/>
    </row>
    <row r="18" spans="1:12" ht="21.75" customHeight="1">
      <c r="A18" s="199">
        <v>9</v>
      </c>
      <c r="B18" s="203" t="s">
        <v>85</v>
      </c>
      <c r="C18" s="201">
        <v>9</v>
      </c>
      <c r="D18" s="10" t="s">
        <v>8</v>
      </c>
      <c r="E18" s="273">
        <v>288</v>
      </c>
      <c r="F18" s="273">
        <f t="shared" si="0"/>
        <v>2592</v>
      </c>
      <c r="G18" s="273">
        <v>115</v>
      </c>
      <c r="H18" s="273">
        <f t="shared" si="2"/>
        <v>1035</v>
      </c>
      <c r="I18" s="273">
        <f t="shared" si="1"/>
        <v>3627</v>
      </c>
      <c r="J18" s="60"/>
      <c r="K18" s="127"/>
      <c r="L18" s="3"/>
    </row>
    <row r="19" spans="1:12" ht="21.75" customHeight="1">
      <c r="A19" s="199">
        <v>10</v>
      </c>
      <c r="B19" s="250" t="s">
        <v>86</v>
      </c>
      <c r="C19" s="209">
        <v>6</v>
      </c>
      <c r="D19" s="105" t="s">
        <v>8</v>
      </c>
      <c r="E19" s="273">
        <v>95</v>
      </c>
      <c r="F19" s="273">
        <f t="shared" si="0"/>
        <v>570</v>
      </c>
      <c r="G19" s="273">
        <v>80</v>
      </c>
      <c r="H19" s="273">
        <f t="shared" si="2"/>
        <v>480</v>
      </c>
      <c r="I19" s="273">
        <f t="shared" si="1"/>
        <v>1050</v>
      </c>
      <c r="J19" s="60"/>
      <c r="K19" s="127"/>
      <c r="L19" s="3"/>
    </row>
    <row r="20" spans="1:12" ht="21.75" customHeight="1">
      <c r="A20" s="199">
        <v>11</v>
      </c>
      <c r="B20" s="251" t="s">
        <v>87</v>
      </c>
      <c r="C20" s="210">
        <v>7</v>
      </c>
      <c r="D20" s="211" t="s">
        <v>9</v>
      </c>
      <c r="E20" s="273">
        <v>245</v>
      </c>
      <c r="F20" s="273">
        <f t="shared" si="0"/>
        <v>1715</v>
      </c>
      <c r="G20" s="273">
        <v>90</v>
      </c>
      <c r="H20" s="273">
        <f t="shared" si="2"/>
        <v>630</v>
      </c>
      <c r="I20" s="273">
        <f t="shared" si="1"/>
        <v>2345</v>
      </c>
      <c r="J20" s="60"/>
      <c r="K20" s="127"/>
      <c r="L20" s="3"/>
    </row>
    <row r="21" spans="1:12" ht="21.75" customHeight="1">
      <c r="A21" s="199">
        <v>12</v>
      </c>
      <c r="B21" s="252" t="s">
        <v>88</v>
      </c>
      <c r="C21" s="210">
        <v>41</v>
      </c>
      <c r="D21" s="253" t="s">
        <v>9</v>
      </c>
      <c r="E21" s="273">
        <v>245</v>
      </c>
      <c r="F21" s="273">
        <f t="shared" si="0"/>
        <v>10045</v>
      </c>
      <c r="G21" s="273">
        <v>90</v>
      </c>
      <c r="H21" s="273">
        <f t="shared" si="2"/>
        <v>3690</v>
      </c>
      <c r="I21" s="273">
        <f t="shared" si="1"/>
        <v>13735</v>
      </c>
      <c r="J21" s="60"/>
      <c r="K21" s="127"/>
      <c r="L21" s="3"/>
    </row>
    <row r="22" spans="1:12" ht="21.75" customHeight="1">
      <c r="A22" s="199">
        <v>13</v>
      </c>
      <c r="B22" s="2" t="s">
        <v>89</v>
      </c>
      <c r="C22" s="254">
        <v>3</v>
      </c>
      <c r="D22" s="255" t="s">
        <v>8</v>
      </c>
      <c r="E22" s="273">
        <v>6625</v>
      </c>
      <c r="F22" s="273">
        <f t="shared" si="0"/>
        <v>19875</v>
      </c>
      <c r="G22" s="273">
        <v>1500</v>
      </c>
      <c r="H22" s="273">
        <f t="shared" si="2"/>
        <v>4500</v>
      </c>
      <c r="I22" s="273">
        <f>H22+F22</f>
        <v>24375</v>
      </c>
      <c r="J22" s="63"/>
      <c r="K22" s="128"/>
      <c r="L22" s="3"/>
    </row>
    <row r="23" spans="1:12" ht="21.75" customHeight="1">
      <c r="A23" s="199">
        <v>14</v>
      </c>
      <c r="B23" s="12" t="s">
        <v>90</v>
      </c>
      <c r="C23" s="256">
        <v>63</v>
      </c>
      <c r="D23" s="250" t="s">
        <v>6</v>
      </c>
      <c r="E23" s="273">
        <v>395</v>
      </c>
      <c r="F23" s="273">
        <f t="shared" si="0"/>
        <v>24885</v>
      </c>
      <c r="G23" s="273">
        <v>84</v>
      </c>
      <c r="H23" s="273">
        <f t="shared" si="2"/>
        <v>5292</v>
      </c>
      <c r="I23" s="273">
        <f>H23+F23</f>
        <v>30177</v>
      </c>
      <c r="J23" s="63"/>
      <c r="K23" s="128"/>
      <c r="L23" s="3"/>
    </row>
    <row r="24" spans="1:12" ht="21.75" customHeight="1">
      <c r="A24" s="263">
        <v>15</v>
      </c>
      <c r="B24" s="246" t="s">
        <v>91</v>
      </c>
      <c r="C24" s="257">
        <v>2</v>
      </c>
      <c r="D24" s="258" t="s">
        <v>6</v>
      </c>
      <c r="E24" s="386">
        <v>615</v>
      </c>
      <c r="F24" s="386">
        <f t="shared" si="0"/>
        <v>1230</v>
      </c>
      <c r="G24" s="386">
        <v>132</v>
      </c>
      <c r="H24" s="386">
        <f t="shared" si="2"/>
        <v>264</v>
      </c>
      <c r="I24" s="386">
        <f>H24+F24</f>
        <v>1494</v>
      </c>
      <c r="J24" s="62"/>
      <c r="K24" s="129"/>
      <c r="L24" s="3"/>
    </row>
    <row r="25" spans="1:12" ht="27.75">
      <c r="A25" s="367" t="s">
        <v>10</v>
      </c>
      <c r="B25" s="520" t="s">
        <v>11</v>
      </c>
      <c r="C25" s="520"/>
      <c r="D25" s="520"/>
      <c r="E25" s="520"/>
      <c r="F25" s="520"/>
      <c r="G25" s="520"/>
      <c r="H25" s="520"/>
      <c r="I25" s="520"/>
      <c r="J25" s="521"/>
      <c r="K25" s="521"/>
      <c r="L25" s="3"/>
    </row>
    <row r="26" spans="1:12" ht="24">
      <c r="A26" s="503" t="s">
        <v>29</v>
      </c>
      <c r="B26" s="503"/>
      <c r="C26" s="503"/>
      <c r="D26" s="503"/>
      <c r="E26" s="503"/>
      <c r="F26" s="503"/>
      <c r="G26" s="503"/>
      <c r="H26" s="503"/>
      <c r="I26" s="503"/>
      <c r="J26" s="506"/>
      <c r="K26" s="506"/>
      <c r="L26" s="3"/>
    </row>
    <row r="27" spans="1:12" ht="21.75" customHeight="1">
      <c r="A27" s="503" t="s">
        <v>22</v>
      </c>
      <c r="B27" s="503"/>
      <c r="C27" s="503"/>
      <c r="D27" s="503"/>
      <c r="E27" s="503"/>
      <c r="F27" s="503"/>
      <c r="G27" s="503"/>
      <c r="H27" s="503"/>
      <c r="I27" s="503"/>
      <c r="J27" s="506"/>
      <c r="K27" s="506"/>
      <c r="L27" s="3"/>
    </row>
    <row r="28" spans="1:12" ht="21.75" customHeight="1">
      <c r="A28" s="503" t="s">
        <v>23</v>
      </c>
      <c r="B28" s="503"/>
      <c r="C28" s="503"/>
      <c r="D28" s="503"/>
      <c r="E28" s="503"/>
      <c r="F28" s="503"/>
      <c r="G28" s="503"/>
      <c r="H28" s="503"/>
      <c r="I28" s="503"/>
      <c r="J28" s="506"/>
      <c r="K28" s="506"/>
      <c r="L28" s="3"/>
    </row>
    <row r="29" spans="1:12" ht="21.75" customHeight="1">
      <c r="A29" s="524" t="s">
        <v>274</v>
      </c>
      <c r="B29" s="524"/>
      <c r="C29" s="524"/>
      <c r="D29" s="524"/>
      <c r="E29" s="524"/>
      <c r="F29" s="524"/>
      <c r="G29" s="524"/>
      <c r="H29" s="524"/>
      <c r="I29" s="524"/>
      <c r="J29" s="525" t="s">
        <v>308</v>
      </c>
      <c r="K29" s="525"/>
      <c r="L29" s="3"/>
    </row>
    <row r="30" spans="1:12" ht="21.75" customHeight="1">
      <c r="A30" s="526" t="s">
        <v>12</v>
      </c>
      <c r="B30" s="526" t="s">
        <v>0</v>
      </c>
      <c r="C30" s="526" t="s">
        <v>2</v>
      </c>
      <c r="D30" s="526" t="s">
        <v>3</v>
      </c>
      <c r="E30" s="523" t="s">
        <v>4</v>
      </c>
      <c r="F30" s="523"/>
      <c r="G30" s="523" t="s">
        <v>5</v>
      </c>
      <c r="H30" s="523"/>
      <c r="I30" s="526" t="s">
        <v>13</v>
      </c>
      <c r="J30" s="528" t="s">
        <v>1</v>
      </c>
      <c r="K30" s="529"/>
      <c r="L30" s="3"/>
    </row>
    <row r="31" spans="1:12" ht="21.75" customHeight="1">
      <c r="A31" s="527"/>
      <c r="B31" s="527"/>
      <c r="C31" s="527"/>
      <c r="D31" s="527"/>
      <c r="E31" s="59" t="s">
        <v>14</v>
      </c>
      <c r="F31" s="59" t="s">
        <v>15</v>
      </c>
      <c r="G31" s="59" t="s">
        <v>14</v>
      </c>
      <c r="H31" s="59" t="s">
        <v>15</v>
      </c>
      <c r="I31" s="527"/>
      <c r="J31" s="530"/>
      <c r="K31" s="531"/>
      <c r="L31" s="3"/>
    </row>
    <row r="32" spans="1:12" ht="21.75" customHeight="1">
      <c r="A32" s="199">
        <v>16</v>
      </c>
      <c r="B32" s="411" t="s">
        <v>92</v>
      </c>
      <c r="C32" s="259">
        <v>43</v>
      </c>
      <c r="D32" s="203" t="s">
        <v>9</v>
      </c>
      <c r="E32" s="273" t="s">
        <v>17</v>
      </c>
      <c r="F32" s="273" t="s">
        <v>17</v>
      </c>
      <c r="G32" s="273" t="s">
        <v>17</v>
      </c>
      <c r="H32" s="273">
        <v>1400</v>
      </c>
      <c r="I32" s="273">
        <f>H32*C32</f>
        <v>60200</v>
      </c>
      <c r="J32" s="64"/>
      <c r="K32" s="130"/>
      <c r="L32" s="3"/>
    </row>
    <row r="33" spans="1:12" ht="21.75" customHeight="1">
      <c r="A33" s="5">
        <v>17</v>
      </c>
      <c r="B33" s="12" t="s">
        <v>93</v>
      </c>
      <c r="C33" s="259">
        <v>33</v>
      </c>
      <c r="D33" s="203" t="s">
        <v>9</v>
      </c>
      <c r="E33" s="273">
        <v>82</v>
      </c>
      <c r="F33" s="273">
        <f>E33*C33</f>
        <v>2706</v>
      </c>
      <c r="G33" s="273">
        <v>76</v>
      </c>
      <c r="H33" s="273">
        <f>G33*C33</f>
        <v>2508</v>
      </c>
      <c r="I33" s="273">
        <f>H33+F33</f>
        <v>5214</v>
      </c>
      <c r="J33" s="60"/>
      <c r="K33" s="131"/>
      <c r="L33" s="3"/>
    </row>
    <row r="34" spans="1:12" ht="21.75" customHeight="1">
      <c r="A34" s="199">
        <v>18</v>
      </c>
      <c r="B34" s="12" t="s">
        <v>94</v>
      </c>
      <c r="C34" s="417">
        <v>48</v>
      </c>
      <c r="D34" s="260" t="s">
        <v>9</v>
      </c>
      <c r="E34" s="273">
        <v>420</v>
      </c>
      <c r="F34" s="273">
        <f>E34*C34</f>
        <v>20160</v>
      </c>
      <c r="G34" s="273">
        <v>110</v>
      </c>
      <c r="H34" s="273">
        <f>G34*C34</f>
        <v>5280</v>
      </c>
      <c r="I34" s="273">
        <f>H34+F34</f>
        <v>25440</v>
      </c>
      <c r="J34" s="60"/>
      <c r="K34" s="127"/>
      <c r="L34" s="3"/>
    </row>
    <row r="35" spans="1:12" ht="21.75" customHeight="1">
      <c r="A35" s="5">
        <v>19</v>
      </c>
      <c r="B35" s="12" t="s">
        <v>260</v>
      </c>
      <c r="C35" s="261">
        <v>3</v>
      </c>
      <c r="D35" s="262" t="s">
        <v>7</v>
      </c>
      <c r="E35" s="273">
        <v>950</v>
      </c>
      <c r="F35" s="273">
        <f>E35*C35</f>
        <v>2850</v>
      </c>
      <c r="G35" s="273">
        <v>360</v>
      </c>
      <c r="H35" s="273">
        <f>G35*C35</f>
        <v>1080</v>
      </c>
      <c r="I35" s="273">
        <f>H35+F35</f>
        <v>3930</v>
      </c>
      <c r="J35" s="60"/>
      <c r="K35" s="127"/>
      <c r="L35" s="3"/>
    </row>
    <row r="36" spans="1:12" ht="21.75" customHeight="1">
      <c r="A36" s="199">
        <v>20</v>
      </c>
      <c r="B36" s="12" t="s">
        <v>287</v>
      </c>
      <c r="C36" s="259">
        <v>1</v>
      </c>
      <c r="D36" s="203" t="s">
        <v>18</v>
      </c>
      <c r="E36" s="273" t="s">
        <v>17</v>
      </c>
      <c r="F36" s="273" t="s">
        <v>17</v>
      </c>
      <c r="G36" s="273" t="s">
        <v>17</v>
      </c>
      <c r="H36" s="273">
        <v>1500</v>
      </c>
      <c r="I36" s="273">
        <f>H36</f>
        <v>1500</v>
      </c>
      <c r="J36" s="60"/>
      <c r="K36" s="127"/>
      <c r="L36" s="3"/>
    </row>
    <row r="37" spans="1:12" ht="21.75" customHeight="1">
      <c r="A37" s="5">
        <v>21</v>
      </c>
      <c r="B37" s="12" t="s">
        <v>288</v>
      </c>
      <c r="C37" s="259">
        <v>1</v>
      </c>
      <c r="D37" s="203" t="s">
        <v>18</v>
      </c>
      <c r="E37" s="273" t="s">
        <v>17</v>
      </c>
      <c r="F37" s="273" t="s">
        <v>17</v>
      </c>
      <c r="G37" s="273" t="s">
        <v>17</v>
      </c>
      <c r="H37" s="273">
        <v>1500</v>
      </c>
      <c r="I37" s="273">
        <f>H37</f>
        <v>1500</v>
      </c>
      <c r="J37" s="60"/>
      <c r="K37" s="127"/>
      <c r="L37" s="3"/>
    </row>
    <row r="38" spans="1:12" ht="21.75" customHeight="1">
      <c r="A38" s="199">
        <v>22</v>
      </c>
      <c r="B38" s="203" t="s">
        <v>289</v>
      </c>
      <c r="C38" s="259">
        <v>3</v>
      </c>
      <c r="D38" s="203" t="s">
        <v>18</v>
      </c>
      <c r="E38" s="273" t="s">
        <v>17</v>
      </c>
      <c r="F38" s="273" t="s">
        <v>17</v>
      </c>
      <c r="G38" s="273" t="s">
        <v>17</v>
      </c>
      <c r="H38" s="273">
        <v>4000</v>
      </c>
      <c r="I38" s="273">
        <f>H38*C38</f>
        <v>12000</v>
      </c>
      <c r="J38" s="60"/>
      <c r="K38" s="127"/>
      <c r="L38" s="3"/>
    </row>
    <row r="39" spans="1:12" ht="21.75" customHeight="1">
      <c r="A39" s="5">
        <v>23</v>
      </c>
      <c r="B39" s="203" t="s">
        <v>95</v>
      </c>
      <c r="C39" s="203">
        <v>6</v>
      </c>
      <c r="D39" s="203" t="s">
        <v>6</v>
      </c>
      <c r="E39" s="273">
        <v>145</v>
      </c>
      <c r="F39" s="273">
        <f>E39*C39</f>
        <v>870</v>
      </c>
      <c r="G39" s="273">
        <v>76</v>
      </c>
      <c r="H39" s="273">
        <f>G39*C39</f>
        <v>456</v>
      </c>
      <c r="I39" s="273">
        <f>H39+F39</f>
        <v>1326</v>
      </c>
      <c r="J39" s="60"/>
      <c r="K39" s="61"/>
      <c r="L39" s="3"/>
    </row>
    <row r="40" spans="1:12" ht="21.75" customHeight="1">
      <c r="A40" s="199">
        <v>24</v>
      </c>
      <c r="B40" s="203" t="s">
        <v>96</v>
      </c>
      <c r="C40" s="259">
        <v>1</v>
      </c>
      <c r="D40" s="203" t="s">
        <v>18</v>
      </c>
      <c r="E40" s="273" t="s">
        <v>17</v>
      </c>
      <c r="F40" s="273" t="s">
        <v>17</v>
      </c>
      <c r="G40" s="273" t="s">
        <v>17</v>
      </c>
      <c r="H40" s="273" t="s">
        <v>17</v>
      </c>
      <c r="I40" s="273">
        <f>SUM(I23:I24)*20%</f>
        <v>6334.200000000001</v>
      </c>
      <c r="J40" s="60"/>
      <c r="K40" s="127"/>
      <c r="L40" s="3"/>
    </row>
    <row r="41" spans="1:12" ht="21.75" customHeight="1">
      <c r="A41" s="5">
        <v>25</v>
      </c>
      <c r="B41" s="203" t="s">
        <v>97</v>
      </c>
      <c r="C41" s="203">
        <v>1</v>
      </c>
      <c r="D41" s="203" t="s">
        <v>18</v>
      </c>
      <c r="E41" s="273" t="s">
        <v>17</v>
      </c>
      <c r="F41" s="273" t="s">
        <v>17</v>
      </c>
      <c r="G41" s="273" t="s">
        <v>17</v>
      </c>
      <c r="H41" s="273" t="s">
        <v>17</v>
      </c>
      <c r="I41" s="273">
        <f>SUM(I14:I15)*10%</f>
        <v>5639.1</v>
      </c>
      <c r="J41" s="60"/>
      <c r="K41" s="61"/>
      <c r="L41" s="3"/>
    </row>
    <row r="42" spans="1:12" ht="21.75" customHeight="1">
      <c r="A42" s="5">
        <v>26</v>
      </c>
      <c r="B42" s="203" t="s">
        <v>242</v>
      </c>
      <c r="C42" s="203">
        <v>1</v>
      </c>
      <c r="D42" s="203" t="s">
        <v>18</v>
      </c>
      <c r="E42" s="273">
        <v>35000</v>
      </c>
      <c r="F42" s="273">
        <f>E42*C42</f>
        <v>35000</v>
      </c>
      <c r="G42" s="273" t="s">
        <v>24</v>
      </c>
      <c r="H42" s="273" t="s">
        <v>24</v>
      </c>
      <c r="I42" s="273">
        <f>SUM(H42,F42)</f>
        <v>35000</v>
      </c>
      <c r="J42" s="360"/>
      <c r="K42" s="61"/>
      <c r="L42" s="3"/>
    </row>
    <row r="43" spans="1:12" ht="21.75" customHeight="1">
      <c r="A43" s="39"/>
      <c r="B43" s="38" t="s">
        <v>243</v>
      </c>
      <c r="C43" s="39"/>
      <c r="D43" s="40"/>
      <c r="E43" s="39"/>
      <c r="F43" s="30"/>
      <c r="G43" s="39"/>
      <c r="H43" s="30"/>
      <c r="I43" s="30"/>
      <c r="J43" s="29"/>
      <c r="K43" s="22"/>
      <c r="L43" s="3"/>
    </row>
    <row r="44" spans="1:12" ht="21.75" customHeight="1">
      <c r="A44" s="39"/>
      <c r="B44" s="38" t="s">
        <v>259</v>
      </c>
      <c r="C44" s="39"/>
      <c r="D44" s="40"/>
      <c r="E44" s="39"/>
      <c r="F44" s="30"/>
      <c r="G44" s="39"/>
      <c r="H44" s="30"/>
      <c r="I44" s="30"/>
      <c r="J44" s="29"/>
      <c r="K44" s="22"/>
      <c r="L44" s="3"/>
    </row>
    <row r="45" spans="1:12" ht="21.75" customHeight="1">
      <c r="A45" s="39"/>
      <c r="B45" s="38"/>
      <c r="C45" s="39"/>
      <c r="D45" s="40"/>
      <c r="E45" s="39"/>
      <c r="F45" s="30"/>
      <c r="G45" s="39"/>
      <c r="H45" s="30"/>
      <c r="I45" s="30"/>
      <c r="J45" s="29"/>
      <c r="K45" s="22"/>
      <c r="L45" s="3"/>
    </row>
    <row r="46" spans="1:12" ht="21.75" customHeight="1">
      <c r="A46" s="39"/>
      <c r="B46" s="38"/>
      <c r="C46" s="39"/>
      <c r="D46" s="40"/>
      <c r="E46" s="39"/>
      <c r="F46" s="30"/>
      <c r="G46" s="39"/>
      <c r="H46" s="30"/>
      <c r="I46" s="30"/>
      <c r="J46" s="29"/>
      <c r="K46" s="22"/>
      <c r="L46" s="3"/>
    </row>
    <row r="47" spans="1:12" ht="21.75" customHeight="1">
      <c r="A47" s="160"/>
      <c r="B47" s="225"/>
      <c r="C47" s="160"/>
      <c r="D47" s="226"/>
      <c r="E47" s="160"/>
      <c r="F47" s="227"/>
      <c r="G47" s="160"/>
      <c r="H47" s="227"/>
      <c r="I47" s="228"/>
      <c r="J47" s="29"/>
      <c r="K47" s="22"/>
      <c r="L47" s="3"/>
    </row>
    <row r="48" spans="1:12" ht="21.75" customHeight="1">
      <c r="A48" s="97"/>
      <c r="B48" s="98" t="s">
        <v>26</v>
      </c>
      <c r="C48" s="97"/>
      <c r="D48" s="99"/>
      <c r="E48" s="97"/>
      <c r="F48" s="100"/>
      <c r="G48" s="97"/>
      <c r="H48" s="100"/>
      <c r="I48" s="101">
        <f>SUM(I10:I24,I32:I42)</f>
        <v>310765.3</v>
      </c>
      <c r="J48" s="387"/>
      <c r="K48" s="388"/>
      <c r="L48" s="3"/>
    </row>
    <row r="49" spans="1:12" ht="27.75">
      <c r="A49" s="367"/>
      <c r="B49" s="520" t="s">
        <v>11</v>
      </c>
      <c r="C49" s="520"/>
      <c r="D49" s="520"/>
      <c r="E49" s="520"/>
      <c r="F49" s="520"/>
      <c r="G49" s="520"/>
      <c r="H49" s="520"/>
      <c r="I49" s="520"/>
      <c r="J49" s="521"/>
      <c r="K49" s="521"/>
      <c r="L49" s="3"/>
    </row>
    <row r="50" spans="1:12" ht="21.75" customHeight="1">
      <c r="A50" s="503" t="s">
        <v>29</v>
      </c>
      <c r="B50" s="503"/>
      <c r="C50" s="503"/>
      <c r="D50" s="503"/>
      <c r="E50" s="503"/>
      <c r="F50" s="503"/>
      <c r="G50" s="503"/>
      <c r="H50" s="503"/>
      <c r="I50" s="503"/>
      <c r="J50" s="506"/>
      <c r="K50" s="506"/>
      <c r="L50" s="3"/>
    </row>
    <row r="51" spans="1:12" ht="21.75" customHeight="1">
      <c r="A51" s="503" t="s">
        <v>22</v>
      </c>
      <c r="B51" s="503"/>
      <c r="C51" s="503"/>
      <c r="D51" s="503"/>
      <c r="E51" s="503"/>
      <c r="F51" s="503"/>
      <c r="G51" s="503"/>
      <c r="H51" s="503"/>
      <c r="I51" s="503"/>
      <c r="J51" s="506"/>
      <c r="K51" s="506"/>
      <c r="L51" s="3"/>
    </row>
    <row r="52" spans="1:12" ht="21.75" customHeight="1">
      <c r="A52" s="503" t="s">
        <v>23</v>
      </c>
      <c r="B52" s="503"/>
      <c r="C52" s="503"/>
      <c r="D52" s="503"/>
      <c r="E52" s="503"/>
      <c r="F52" s="503"/>
      <c r="G52" s="503"/>
      <c r="H52" s="503"/>
      <c r="I52" s="503"/>
      <c r="J52" s="506"/>
      <c r="K52" s="506"/>
      <c r="L52" s="3"/>
    </row>
    <row r="53" spans="1:12" ht="21.75" customHeight="1">
      <c r="A53" s="524" t="s">
        <v>275</v>
      </c>
      <c r="B53" s="524"/>
      <c r="C53" s="524"/>
      <c r="D53" s="524"/>
      <c r="E53" s="524"/>
      <c r="F53" s="524"/>
      <c r="G53" s="524"/>
      <c r="H53" s="524"/>
      <c r="I53" s="524"/>
      <c r="J53" s="525" t="s">
        <v>309</v>
      </c>
      <c r="K53" s="525"/>
      <c r="L53" s="3"/>
    </row>
    <row r="54" spans="1:12" ht="21.75" customHeight="1">
      <c r="A54" s="523" t="s">
        <v>12</v>
      </c>
      <c r="B54" s="523" t="s">
        <v>0</v>
      </c>
      <c r="C54" s="523" t="s">
        <v>2</v>
      </c>
      <c r="D54" s="523" t="s">
        <v>3</v>
      </c>
      <c r="E54" s="534" t="s">
        <v>4</v>
      </c>
      <c r="F54" s="535"/>
      <c r="G54" s="534" t="s">
        <v>5</v>
      </c>
      <c r="H54" s="535"/>
      <c r="I54" s="523" t="s">
        <v>13</v>
      </c>
      <c r="J54" s="528" t="s">
        <v>1</v>
      </c>
      <c r="K54" s="529"/>
      <c r="L54" s="3"/>
    </row>
    <row r="55" spans="1:12" ht="21.75" customHeight="1">
      <c r="A55" s="533"/>
      <c r="B55" s="533"/>
      <c r="C55" s="533"/>
      <c r="D55" s="533"/>
      <c r="E55" s="59" t="s">
        <v>14</v>
      </c>
      <c r="F55" s="59" t="s">
        <v>15</v>
      </c>
      <c r="G55" s="59" t="s">
        <v>14</v>
      </c>
      <c r="H55" s="59" t="s">
        <v>15</v>
      </c>
      <c r="I55" s="533"/>
      <c r="J55" s="530"/>
      <c r="K55" s="531"/>
      <c r="L55" s="3"/>
    </row>
    <row r="56" spans="1:12" ht="21.75" customHeight="1">
      <c r="A56" s="41">
        <v>3.2</v>
      </c>
      <c r="B56" s="57" t="s">
        <v>25</v>
      </c>
      <c r="C56" s="42"/>
      <c r="D56" s="43"/>
      <c r="E56" s="42"/>
      <c r="F56" s="44"/>
      <c r="G56" s="58"/>
      <c r="H56" s="44"/>
      <c r="I56" s="44"/>
      <c r="J56" s="23"/>
      <c r="K56" s="24"/>
      <c r="L56" s="3"/>
    </row>
    <row r="57" spans="1:12" ht="21.75" customHeight="1">
      <c r="A57" s="56"/>
      <c r="B57" s="45"/>
      <c r="C57" s="46"/>
      <c r="D57" s="35"/>
      <c r="E57" s="30"/>
      <c r="F57" s="30"/>
      <c r="G57" s="47"/>
      <c r="H57" s="30"/>
      <c r="I57" s="30"/>
      <c r="J57" s="20"/>
      <c r="K57" s="21"/>
      <c r="L57" s="3"/>
    </row>
    <row r="58" spans="1:12" ht="21.75" customHeight="1">
      <c r="A58" s="199">
        <v>1</v>
      </c>
      <c r="B58" s="200" t="s">
        <v>285</v>
      </c>
      <c r="C58" s="201">
        <v>1</v>
      </c>
      <c r="D58" s="10" t="s">
        <v>19</v>
      </c>
      <c r="E58" s="273">
        <v>5903</v>
      </c>
      <c r="F58" s="273">
        <f aca="true" t="shared" si="3" ref="F58:F71">E58*C58</f>
        <v>5903</v>
      </c>
      <c r="G58" s="273">
        <v>1200</v>
      </c>
      <c r="H58" s="273">
        <f>G58*C58</f>
        <v>1200</v>
      </c>
      <c r="I58" s="273">
        <f aca="true" t="shared" si="4" ref="I58:I69">SUM(H58,F58)</f>
        <v>7103</v>
      </c>
      <c r="J58" s="60"/>
      <c r="K58" s="126"/>
      <c r="L58" s="3"/>
    </row>
    <row r="59" spans="1:12" ht="21.75" customHeight="1">
      <c r="A59" s="199">
        <v>2</v>
      </c>
      <c r="B59" s="203" t="s">
        <v>80</v>
      </c>
      <c r="C59" s="201">
        <v>2</v>
      </c>
      <c r="D59" s="10" t="s">
        <v>8</v>
      </c>
      <c r="E59" s="273">
        <v>1933</v>
      </c>
      <c r="F59" s="273">
        <f t="shared" si="3"/>
        <v>3866</v>
      </c>
      <c r="G59" s="273" t="s">
        <v>24</v>
      </c>
      <c r="H59" s="273" t="s">
        <v>24</v>
      </c>
      <c r="I59" s="273">
        <f t="shared" si="4"/>
        <v>3866</v>
      </c>
      <c r="J59" s="60"/>
      <c r="K59" s="127"/>
      <c r="L59" s="3"/>
    </row>
    <row r="60" spans="1:12" ht="21.75" customHeight="1">
      <c r="A60" s="199">
        <v>3</v>
      </c>
      <c r="B60" s="203" t="s">
        <v>81</v>
      </c>
      <c r="C60" s="201">
        <v>14</v>
      </c>
      <c r="D60" s="10" t="s">
        <v>8</v>
      </c>
      <c r="E60" s="273">
        <v>106</v>
      </c>
      <c r="F60" s="273">
        <f t="shared" si="3"/>
        <v>1484</v>
      </c>
      <c r="G60" s="273" t="s">
        <v>24</v>
      </c>
      <c r="H60" s="273" t="s">
        <v>24</v>
      </c>
      <c r="I60" s="273">
        <f t="shared" si="4"/>
        <v>1484</v>
      </c>
      <c r="J60" s="60"/>
      <c r="K60" s="127"/>
      <c r="L60" s="3"/>
    </row>
    <row r="61" spans="1:12" ht="21.75" customHeight="1">
      <c r="A61" s="199">
        <v>4</v>
      </c>
      <c r="B61" s="203" t="s">
        <v>82</v>
      </c>
      <c r="C61" s="204">
        <v>2</v>
      </c>
      <c r="D61" s="10" t="s">
        <v>8</v>
      </c>
      <c r="E61" s="273">
        <v>106</v>
      </c>
      <c r="F61" s="273">
        <f t="shared" si="3"/>
        <v>212</v>
      </c>
      <c r="G61" s="273" t="s">
        <v>24</v>
      </c>
      <c r="H61" s="273" t="s">
        <v>24</v>
      </c>
      <c r="I61" s="273">
        <f t="shared" si="4"/>
        <v>212</v>
      </c>
      <c r="J61" s="60"/>
      <c r="K61" s="127"/>
      <c r="L61" s="3"/>
    </row>
    <row r="62" spans="1:12" ht="21.75" customHeight="1">
      <c r="A62" s="199">
        <v>5</v>
      </c>
      <c r="B62" s="206" t="s">
        <v>286</v>
      </c>
      <c r="C62" s="207">
        <v>288</v>
      </c>
      <c r="D62" s="10" t="s">
        <v>16</v>
      </c>
      <c r="E62" s="273">
        <v>175.62</v>
      </c>
      <c r="F62" s="273">
        <f t="shared" si="3"/>
        <v>50578.56</v>
      </c>
      <c r="G62" s="273">
        <v>40</v>
      </c>
      <c r="H62" s="273">
        <f>G62*C62</f>
        <v>11520</v>
      </c>
      <c r="I62" s="273">
        <f t="shared" si="4"/>
        <v>62098.56</v>
      </c>
      <c r="J62" s="60"/>
      <c r="K62" s="127"/>
      <c r="L62" s="3"/>
    </row>
    <row r="63" spans="1:12" ht="21.75" customHeight="1">
      <c r="A63" s="199">
        <v>6</v>
      </c>
      <c r="B63" s="203" t="s">
        <v>284</v>
      </c>
      <c r="C63" s="201">
        <v>72</v>
      </c>
      <c r="D63" s="10" t="s">
        <v>16</v>
      </c>
      <c r="E63" s="273">
        <v>57.37</v>
      </c>
      <c r="F63" s="273">
        <f t="shared" si="3"/>
        <v>4130.639999999999</v>
      </c>
      <c r="G63" s="273">
        <v>20</v>
      </c>
      <c r="H63" s="273">
        <f>G63*C63</f>
        <v>1440</v>
      </c>
      <c r="I63" s="273">
        <f t="shared" si="4"/>
        <v>5570.639999999999</v>
      </c>
      <c r="J63" s="60"/>
      <c r="K63" s="61"/>
      <c r="L63" s="3"/>
    </row>
    <row r="64" spans="1:12" ht="21.75" customHeight="1">
      <c r="A64" s="199">
        <v>7</v>
      </c>
      <c r="B64" s="203" t="s">
        <v>83</v>
      </c>
      <c r="C64" s="201">
        <v>10</v>
      </c>
      <c r="D64" s="10" t="s">
        <v>20</v>
      </c>
      <c r="E64" s="273">
        <v>93.1</v>
      </c>
      <c r="F64" s="273">
        <f t="shared" si="3"/>
        <v>931</v>
      </c>
      <c r="G64" s="273">
        <v>66</v>
      </c>
      <c r="H64" s="273">
        <f aca="true" t="shared" si="5" ref="H64:H71">G64*C64</f>
        <v>660</v>
      </c>
      <c r="I64" s="273">
        <f t="shared" si="4"/>
        <v>1591</v>
      </c>
      <c r="J64" s="60"/>
      <c r="K64" s="61"/>
      <c r="L64" s="3"/>
    </row>
    <row r="65" spans="1:12" ht="21.75" customHeight="1">
      <c r="A65" s="199">
        <v>8</v>
      </c>
      <c r="B65" s="203" t="s">
        <v>84</v>
      </c>
      <c r="C65" s="201">
        <v>24</v>
      </c>
      <c r="D65" s="10" t="s">
        <v>8</v>
      </c>
      <c r="E65" s="273">
        <v>103</v>
      </c>
      <c r="F65" s="273">
        <f t="shared" si="3"/>
        <v>2472</v>
      </c>
      <c r="G65" s="273">
        <v>115</v>
      </c>
      <c r="H65" s="273">
        <f t="shared" si="5"/>
        <v>2760</v>
      </c>
      <c r="I65" s="273">
        <f t="shared" si="4"/>
        <v>5232</v>
      </c>
      <c r="J65" s="60"/>
      <c r="K65" s="61"/>
      <c r="L65" s="3"/>
    </row>
    <row r="66" spans="1:12" ht="21.75" customHeight="1">
      <c r="A66" s="199">
        <v>9</v>
      </c>
      <c r="B66" s="203" t="s">
        <v>85</v>
      </c>
      <c r="C66" s="201">
        <v>9</v>
      </c>
      <c r="D66" s="10" t="s">
        <v>8</v>
      </c>
      <c r="E66" s="273">
        <v>288</v>
      </c>
      <c r="F66" s="273">
        <f t="shared" si="3"/>
        <v>2592</v>
      </c>
      <c r="G66" s="273">
        <v>115</v>
      </c>
      <c r="H66" s="273">
        <f t="shared" si="5"/>
        <v>1035</v>
      </c>
      <c r="I66" s="273">
        <f t="shared" si="4"/>
        <v>3627</v>
      </c>
      <c r="J66" s="60"/>
      <c r="K66" s="127"/>
      <c r="L66" s="3"/>
    </row>
    <row r="67" spans="1:12" ht="21.75" customHeight="1">
      <c r="A67" s="199">
        <v>10</v>
      </c>
      <c r="B67" s="250" t="s">
        <v>86</v>
      </c>
      <c r="C67" s="209">
        <v>6</v>
      </c>
      <c r="D67" s="105" t="s">
        <v>8</v>
      </c>
      <c r="E67" s="273">
        <v>95</v>
      </c>
      <c r="F67" s="273">
        <f t="shared" si="3"/>
        <v>570</v>
      </c>
      <c r="G67" s="273">
        <v>80</v>
      </c>
      <c r="H67" s="273">
        <f t="shared" si="5"/>
        <v>480</v>
      </c>
      <c r="I67" s="273">
        <f t="shared" si="4"/>
        <v>1050</v>
      </c>
      <c r="J67" s="60"/>
      <c r="K67" s="127"/>
      <c r="L67" s="3"/>
    </row>
    <row r="68" spans="1:12" ht="21.75" customHeight="1">
      <c r="A68" s="199">
        <v>11</v>
      </c>
      <c r="B68" s="251" t="s">
        <v>87</v>
      </c>
      <c r="C68" s="414">
        <v>7</v>
      </c>
      <c r="D68" s="211" t="s">
        <v>9</v>
      </c>
      <c r="E68" s="273">
        <v>245</v>
      </c>
      <c r="F68" s="273">
        <f t="shared" si="3"/>
        <v>1715</v>
      </c>
      <c r="G68" s="273">
        <v>90</v>
      </c>
      <c r="H68" s="273">
        <f t="shared" si="5"/>
        <v>630</v>
      </c>
      <c r="I68" s="273">
        <f t="shared" si="4"/>
        <v>2345</v>
      </c>
      <c r="J68" s="60"/>
      <c r="K68" s="127"/>
      <c r="L68" s="3"/>
    </row>
    <row r="69" spans="1:12" ht="21.75" customHeight="1">
      <c r="A69" s="199">
        <v>12</v>
      </c>
      <c r="B69" s="252" t="s">
        <v>88</v>
      </c>
      <c r="C69" s="210">
        <v>41</v>
      </c>
      <c r="D69" s="253" t="s">
        <v>9</v>
      </c>
      <c r="E69" s="273">
        <v>245</v>
      </c>
      <c r="F69" s="273">
        <f t="shared" si="3"/>
        <v>10045</v>
      </c>
      <c r="G69" s="273">
        <v>90</v>
      </c>
      <c r="H69" s="273">
        <f t="shared" si="5"/>
        <v>3690</v>
      </c>
      <c r="I69" s="273">
        <f t="shared" si="4"/>
        <v>13735</v>
      </c>
      <c r="J69" s="60"/>
      <c r="K69" s="127"/>
      <c r="L69" s="3"/>
    </row>
    <row r="70" spans="1:12" ht="21.75" customHeight="1">
      <c r="A70" s="199">
        <v>13</v>
      </c>
      <c r="B70" s="2" t="s">
        <v>89</v>
      </c>
      <c r="C70" s="254">
        <v>3</v>
      </c>
      <c r="D70" s="255" t="s">
        <v>8</v>
      </c>
      <c r="E70" s="273">
        <v>6625</v>
      </c>
      <c r="F70" s="273">
        <f t="shared" si="3"/>
        <v>19875</v>
      </c>
      <c r="G70" s="273">
        <v>1500</v>
      </c>
      <c r="H70" s="273">
        <f t="shared" si="5"/>
        <v>4500</v>
      </c>
      <c r="I70" s="273">
        <f>H70+F70</f>
        <v>24375</v>
      </c>
      <c r="J70" s="63"/>
      <c r="K70" s="128"/>
      <c r="L70" s="3"/>
    </row>
    <row r="71" spans="1:12" ht="21.75" customHeight="1">
      <c r="A71" s="199">
        <v>14</v>
      </c>
      <c r="B71" s="12" t="s">
        <v>98</v>
      </c>
      <c r="C71" s="256">
        <v>63</v>
      </c>
      <c r="D71" s="250" t="s">
        <v>6</v>
      </c>
      <c r="E71" s="273">
        <v>395</v>
      </c>
      <c r="F71" s="273">
        <f t="shared" si="3"/>
        <v>24885</v>
      </c>
      <c r="G71" s="273">
        <v>84</v>
      </c>
      <c r="H71" s="273">
        <f t="shared" si="5"/>
        <v>5292</v>
      </c>
      <c r="I71" s="273">
        <f>H71+F71</f>
        <v>30177</v>
      </c>
      <c r="J71" s="63"/>
      <c r="K71" s="128"/>
      <c r="L71" s="3"/>
    </row>
    <row r="72" spans="1:12" ht="21.75" customHeight="1">
      <c r="A72" s="263">
        <v>15</v>
      </c>
      <c r="B72" s="246" t="s">
        <v>91</v>
      </c>
      <c r="C72" s="257">
        <v>28</v>
      </c>
      <c r="D72" s="258" t="s">
        <v>6</v>
      </c>
      <c r="E72" s="386">
        <v>615</v>
      </c>
      <c r="F72" s="386">
        <f>E72*C72</f>
        <v>17220</v>
      </c>
      <c r="G72" s="386">
        <v>132</v>
      </c>
      <c r="H72" s="386">
        <f>G72*C72</f>
        <v>3696</v>
      </c>
      <c r="I72" s="386">
        <f>H72+F72</f>
        <v>20916</v>
      </c>
      <c r="J72" s="62"/>
      <c r="K72" s="129"/>
      <c r="L72" s="3"/>
    </row>
    <row r="73" spans="1:12" ht="27.75">
      <c r="A73" s="367" t="s">
        <v>10</v>
      </c>
      <c r="B73" s="520" t="s">
        <v>11</v>
      </c>
      <c r="C73" s="520"/>
      <c r="D73" s="520"/>
      <c r="E73" s="520"/>
      <c r="F73" s="520"/>
      <c r="G73" s="520"/>
      <c r="H73" s="520"/>
      <c r="I73" s="520"/>
      <c r="J73" s="521"/>
      <c r="K73" s="521"/>
      <c r="L73" s="3"/>
    </row>
    <row r="74" spans="1:12" ht="21.75" customHeight="1">
      <c r="A74" s="503" t="s">
        <v>30</v>
      </c>
      <c r="B74" s="503"/>
      <c r="C74" s="503"/>
      <c r="D74" s="503"/>
      <c r="E74" s="503"/>
      <c r="F74" s="503"/>
      <c r="G74" s="503"/>
      <c r="H74" s="503"/>
      <c r="I74" s="503"/>
      <c r="J74" s="506"/>
      <c r="K74" s="506"/>
      <c r="L74" s="3"/>
    </row>
    <row r="75" spans="1:12" ht="21.75" customHeight="1">
      <c r="A75" s="503" t="s">
        <v>22</v>
      </c>
      <c r="B75" s="503"/>
      <c r="C75" s="503"/>
      <c r="D75" s="503"/>
      <c r="E75" s="503"/>
      <c r="F75" s="503"/>
      <c r="G75" s="503"/>
      <c r="H75" s="503"/>
      <c r="I75" s="503"/>
      <c r="J75" s="506"/>
      <c r="K75" s="506"/>
      <c r="L75" s="3"/>
    </row>
    <row r="76" spans="1:12" ht="21.75" customHeight="1">
      <c r="A76" s="503" t="s">
        <v>23</v>
      </c>
      <c r="B76" s="503"/>
      <c r="C76" s="503"/>
      <c r="D76" s="503"/>
      <c r="E76" s="503"/>
      <c r="F76" s="503"/>
      <c r="G76" s="503"/>
      <c r="H76" s="503"/>
      <c r="I76" s="503"/>
      <c r="J76" s="506"/>
      <c r="K76" s="506"/>
      <c r="L76" s="3"/>
    </row>
    <row r="77" spans="1:12" ht="21.75" customHeight="1">
      <c r="A77" s="524" t="s">
        <v>276</v>
      </c>
      <c r="B77" s="524"/>
      <c r="C77" s="524"/>
      <c r="D77" s="524"/>
      <c r="E77" s="524"/>
      <c r="F77" s="524"/>
      <c r="G77" s="524"/>
      <c r="H77" s="524"/>
      <c r="I77" s="524"/>
      <c r="J77" s="525" t="s">
        <v>310</v>
      </c>
      <c r="K77" s="525"/>
      <c r="L77" s="3"/>
    </row>
    <row r="78" spans="1:12" ht="21.75" customHeight="1">
      <c r="A78" s="523" t="s">
        <v>12</v>
      </c>
      <c r="B78" s="523" t="s">
        <v>0</v>
      </c>
      <c r="C78" s="523" t="s">
        <v>2</v>
      </c>
      <c r="D78" s="523" t="s">
        <v>3</v>
      </c>
      <c r="E78" s="534" t="s">
        <v>4</v>
      </c>
      <c r="F78" s="535"/>
      <c r="G78" s="534" t="s">
        <v>5</v>
      </c>
      <c r="H78" s="535"/>
      <c r="I78" s="523" t="s">
        <v>13</v>
      </c>
      <c r="J78" s="528" t="s">
        <v>1</v>
      </c>
      <c r="K78" s="529"/>
      <c r="L78" s="3"/>
    </row>
    <row r="79" spans="1:12" ht="21.75" customHeight="1">
      <c r="A79" s="533"/>
      <c r="B79" s="533"/>
      <c r="C79" s="533"/>
      <c r="D79" s="533"/>
      <c r="E79" s="59" t="s">
        <v>14</v>
      </c>
      <c r="F79" s="59" t="s">
        <v>15</v>
      </c>
      <c r="G79" s="59" t="s">
        <v>14</v>
      </c>
      <c r="H79" s="59" t="s">
        <v>15</v>
      </c>
      <c r="I79" s="533"/>
      <c r="J79" s="530"/>
      <c r="K79" s="531"/>
      <c r="L79" s="3"/>
    </row>
    <row r="80" spans="1:12" ht="21.75" customHeight="1">
      <c r="A80" s="199">
        <v>16</v>
      </c>
      <c r="B80" s="411" t="s">
        <v>92</v>
      </c>
      <c r="C80" s="259">
        <v>43</v>
      </c>
      <c r="D80" s="203" t="s">
        <v>9</v>
      </c>
      <c r="E80" s="273" t="s">
        <v>17</v>
      </c>
      <c r="F80" s="273" t="s">
        <v>17</v>
      </c>
      <c r="G80" s="273" t="s">
        <v>17</v>
      </c>
      <c r="H80" s="273">
        <v>1400</v>
      </c>
      <c r="I80" s="273">
        <f>H80*C80</f>
        <v>60200</v>
      </c>
      <c r="J80" s="64"/>
      <c r="K80" s="130"/>
      <c r="L80" s="3"/>
    </row>
    <row r="81" spans="1:12" ht="21.75" customHeight="1">
      <c r="A81" s="5">
        <v>17</v>
      </c>
      <c r="B81" s="12" t="s">
        <v>93</v>
      </c>
      <c r="C81" s="259">
        <v>33</v>
      </c>
      <c r="D81" s="203" t="s">
        <v>9</v>
      </c>
      <c r="E81" s="273">
        <v>82</v>
      </c>
      <c r="F81" s="273">
        <f>E81*C81</f>
        <v>2706</v>
      </c>
      <c r="G81" s="273">
        <v>76</v>
      </c>
      <c r="H81" s="273">
        <f>G81*C81</f>
        <v>2508</v>
      </c>
      <c r="I81" s="273">
        <f>H81+F81</f>
        <v>5214</v>
      </c>
      <c r="J81" s="60"/>
      <c r="K81" s="131"/>
      <c r="L81" s="3"/>
    </row>
    <row r="82" spans="1:12" ht="21.75" customHeight="1">
      <c r="A82" s="199">
        <v>18</v>
      </c>
      <c r="B82" s="12" t="s">
        <v>94</v>
      </c>
      <c r="C82" s="417">
        <v>48</v>
      </c>
      <c r="D82" s="260" t="s">
        <v>9</v>
      </c>
      <c r="E82" s="273">
        <v>420</v>
      </c>
      <c r="F82" s="273">
        <f>E82*C82</f>
        <v>20160</v>
      </c>
      <c r="G82" s="273">
        <v>110</v>
      </c>
      <c r="H82" s="273">
        <f>G82*C82</f>
        <v>5280</v>
      </c>
      <c r="I82" s="273">
        <f>H82+F82</f>
        <v>25440</v>
      </c>
      <c r="J82" s="60"/>
      <c r="K82" s="127"/>
      <c r="L82" s="3"/>
    </row>
    <row r="83" spans="1:12" ht="21.75" customHeight="1">
      <c r="A83" s="5">
        <v>19</v>
      </c>
      <c r="B83" s="12" t="s">
        <v>260</v>
      </c>
      <c r="C83" s="261">
        <v>3</v>
      </c>
      <c r="D83" s="262" t="s">
        <v>7</v>
      </c>
      <c r="E83" s="273">
        <v>950</v>
      </c>
      <c r="F83" s="273">
        <f>E83*C83</f>
        <v>2850</v>
      </c>
      <c r="G83" s="273">
        <v>360</v>
      </c>
      <c r="H83" s="273">
        <f>G83*C83</f>
        <v>1080</v>
      </c>
      <c r="I83" s="273">
        <f>H83+F83</f>
        <v>3930</v>
      </c>
      <c r="J83" s="60"/>
      <c r="K83" s="127"/>
      <c r="L83" s="3"/>
    </row>
    <row r="84" spans="1:12" ht="21.75" customHeight="1">
      <c r="A84" s="199">
        <v>20</v>
      </c>
      <c r="B84" s="12" t="s">
        <v>290</v>
      </c>
      <c r="C84" s="259">
        <v>1</v>
      </c>
      <c r="D84" s="203" t="s">
        <v>18</v>
      </c>
      <c r="E84" s="273" t="s">
        <v>17</v>
      </c>
      <c r="F84" s="273" t="s">
        <v>17</v>
      </c>
      <c r="G84" s="273" t="s">
        <v>17</v>
      </c>
      <c r="H84" s="273">
        <v>1500</v>
      </c>
      <c r="I84" s="273">
        <f>H84</f>
        <v>1500</v>
      </c>
      <c r="J84" s="60"/>
      <c r="K84" s="127"/>
      <c r="L84" s="3"/>
    </row>
    <row r="85" spans="1:12" ht="21.75" customHeight="1">
      <c r="A85" s="5">
        <v>21</v>
      </c>
      <c r="B85" s="2" t="s">
        <v>291</v>
      </c>
      <c r="C85" s="259">
        <v>1</v>
      </c>
      <c r="D85" s="203" t="s">
        <v>18</v>
      </c>
      <c r="E85" s="273" t="s">
        <v>17</v>
      </c>
      <c r="F85" s="273" t="s">
        <v>17</v>
      </c>
      <c r="G85" s="273" t="s">
        <v>17</v>
      </c>
      <c r="H85" s="273">
        <v>1500</v>
      </c>
      <c r="I85" s="273">
        <f>H85</f>
        <v>1500</v>
      </c>
      <c r="J85" s="60"/>
      <c r="K85" s="127"/>
      <c r="L85" s="3"/>
    </row>
    <row r="86" spans="1:12" ht="21.75" customHeight="1">
      <c r="A86" s="199">
        <v>22</v>
      </c>
      <c r="B86" s="203" t="s">
        <v>289</v>
      </c>
      <c r="C86" s="259">
        <v>3</v>
      </c>
      <c r="D86" s="203" t="s">
        <v>18</v>
      </c>
      <c r="E86" s="273" t="s">
        <v>17</v>
      </c>
      <c r="F86" s="273" t="s">
        <v>17</v>
      </c>
      <c r="G86" s="273" t="s">
        <v>17</v>
      </c>
      <c r="H86" s="273">
        <v>4000</v>
      </c>
      <c r="I86" s="273">
        <f>H86*C86</f>
        <v>12000</v>
      </c>
      <c r="J86" s="60"/>
      <c r="K86" s="127"/>
      <c r="L86" s="3"/>
    </row>
    <row r="87" spans="1:12" ht="21.75" customHeight="1">
      <c r="A87" s="5">
        <v>23</v>
      </c>
      <c r="B87" s="203" t="s">
        <v>95</v>
      </c>
      <c r="C87" s="203">
        <v>6</v>
      </c>
      <c r="D87" s="203" t="s">
        <v>6</v>
      </c>
      <c r="E87" s="273">
        <v>145</v>
      </c>
      <c r="F87" s="273">
        <f>E87*C87</f>
        <v>870</v>
      </c>
      <c r="G87" s="273">
        <v>76</v>
      </c>
      <c r="H87" s="273">
        <f>G87*C87</f>
        <v>456</v>
      </c>
      <c r="I87" s="273">
        <f>H87+F87</f>
        <v>1326</v>
      </c>
      <c r="J87" s="60"/>
      <c r="K87" s="61"/>
      <c r="L87" s="3"/>
    </row>
    <row r="88" spans="1:12" ht="21.75" customHeight="1">
      <c r="A88" s="199">
        <v>24</v>
      </c>
      <c r="B88" s="203" t="s">
        <v>96</v>
      </c>
      <c r="C88" s="259">
        <v>1</v>
      </c>
      <c r="D88" s="203" t="s">
        <v>18</v>
      </c>
      <c r="E88" s="273" t="s">
        <v>17</v>
      </c>
      <c r="F88" s="273" t="s">
        <v>17</v>
      </c>
      <c r="G88" s="273" t="s">
        <v>17</v>
      </c>
      <c r="H88" s="273" t="s">
        <v>17</v>
      </c>
      <c r="I88" s="273">
        <f>SUM(I71:I72)*20%</f>
        <v>10218.6</v>
      </c>
      <c r="J88" s="60"/>
      <c r="K88" s="127"/>
      <c r="L88" s="3"/>
    </row>
    <row r="89" spans="1:12" ht="21.75" customHeight="1">
      <c r="A89" s="5">
        <v>25</v>
      </c>
      <c r="B89" s="203" t="s">
        <v>97</v>
      </c>
      <c r="C89" s="203">
        <v>1</v>
      </c>
      <c r="D89" s="203" t="s">
        <v>18</v>
      </c>
      <c r="E89" s="273" t="s">
        <v>17</v>
      </c>
      <c r="F89" s="273" t="s">
        <v>17</v>
      </c>
      <c r="G89" s="273" t="s">
        <v>17</v>
      </c>
      <c r="H89" s="273" t="s">
        <v>17</v>
      </c>
      <c r="I89" s="273">
        <f>SUM(I62:I63)*10%</f>
        <v>6766.92</v>
      </c>
      <c r="J89" s="60"/>
      <c r="K89" s="61"/>
      <c r="L89" s="3"/>
    </row>
    <row r="90" spans="1:12" ht="21.75" customHeight="1">
      <c r="A90" s="40">
        <v>26</v>
      </c>
      <c r="B90" s="203" t="s">
        <v>242</v>
      </c>
      <c r="C90" s="203">
        <v>1</v>
      </c>
      <c r="D90" s="203" t="s">
        <v>18</v>
      </c>
      <c r="E90" s="273">
        <v>35000</v>
      </c>
      <c r="F90" s="273">
        <f>E90*C90</f>
        <v>35000</v>
      </c>
      <c r="G90" s="273" t="s">
        <v>24</v>
      </c>
      <c r="H90" s="273" t="s">
        <v>24</v>
      </c>
      <c r="I90" s="273">
        <f>SUM(H90,F90)</f>
        <v>35000</v>
      </c>
      <c r="J90" s="60"/>
      <c r="K90" s="61"/>
      <c r="L90" s="3"/>
    </row>
    <row r="91" spans="1:12" ht="21.75" customHeight="1">
      <c r="A91" s="39"/>
      <c r="B91" s="38" t="s">
        <v>244</v>
      </c>
      <c r="C91" s="39"/>
      <c r="D91" s="40"/>
      <c r="E91" s="39"/>
      <c r="F91" s="30"/>
      <c r="G91" s="39"/>
      <c r="H91" s="30"/>
      <c r="I91" s="30"/>
      <c r="J91" s="29"/>
      <c r="K91" s="22"/>
      <c r="L91" s="3"/>
    </row>
    <row r="92" spans="1:12" ht="21.75" customHeight="1">
      <c r="A92" s="39"/>
      <c r="B92" s="38" t="s">
        <v>258</v>
      </c>
      <c r="C92" s="39"/>
      <c r="D92" s="40"/>
      <c r="E92" s="39"/>
      <c r="F92" s="30"/>
      <c r="G92" s="39"/>
      <c r="H92" s="30"/>
      <c r="I92" s="30"/>
      <c r="J92" s="29"/>
      <c r="K92" s="22"/>
      <c r="L92" s="3"/>
    </row>
    <row r="93" spans="1:12" ht="21.75" customHeight="1">
      <c r="A93" s="39"/>
      <c r="B93" s="38"/>
      <c r="C93" s="39"/>
      <c r="D93" s="40"/>
      <c r="E93" s="39"/>
      <c r="F93" s="30"/>
      <c r="G93" s="39"/>
      <c r="H93" s="30"/>
      <c r="I93" s="30"/>
      <c r="J93" s="29"/>
      <c r="K93" s="22"/>
      <c r="L93" s="3"/>
    </row>
    <row r="94" spans="1:12" ht="21.75" customHeight="1">
      <c r="A94" s="39"/>
      <c r="B94" s="38"/>
      <c r="C94" s="39"/>
      <c r="D94" s="40"/>
      <c r="E94" s="39"/>
      <c r="F94" s="30"/>
      <c r="G94" s="39"/>
      <c r="H94" s="30"/>
      <c r="I94" s="30"/>
      <c r="J94" s="29"/>
      <c r="K94" s="22"/>
      <c r="L94" s="3"/>
    </row>
    <row r="95" spans="1:245" s="18" customFormat="1" ht="21.75" customHeight="1">
      <c r="A95" s="97"/>
      <c r="B95" s="98" t="s">
        <v>25</v>
      </c>
      <c r="C95" s="97"/>
      <c r="D95" s="99"/>
      <c r="E95" s="97"/>
      <c r="F95" s="100"/>
      <c r="G95" s="97"/>
      <c r="H95" s="100"/>
      <c r="I95" s="101">
        <f>SUM(I58:I72,I80:I90)</f>
        <v>346477.72</v>
      </c>
      <c r="J95" s="234"/>
      <c r="K95" s="235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</row>
    <row r="96" spans="1:12" ht="21.75">
      <c r="A96" s="97"/>
      <c r="B96" s="98" t="s">
        <v>79</v>
      </c>
      <c r="C96" s="97"/>
      <c r="D96" s="99"/>
      <c r="E96" s="97"/>
      <c r="F96" s="100"/>
      <c r="G96" s="97"/>
      <c r="H96" s="100"/>
      <c r="I96" s="101">
        <f>I48+I95</f>
        <v>657243.02</v>
      </c>
      <c r="J96" s="234"/>
      <c r="K96" s="235"/>
      <c r="L96" s="3"/>
    </row>
    <row r="97" spans="10:12" ht="21.75" customHeight="1">
      <c r="J97" s="3"/>
      <c r="L97" s="3"/>
    </row>
    <row r="98" spans="10:12" ht="21.75" customHeight="1">
      <c r="J98" s="3"/>
      <c r="L98" s="3"/>
    </row>
    <row r="99" spans="10:12" ht="21.75" customHeight="1">
      <c r="J99" s="3"/>
      <c r="L99" s="3"/>
    </row>
    <row r="100" spans="10:12" ht="21.75" customHeight="1">
      <c r="J100" s="3"/>
      <c r="L100" s="3"/>
    </row>
    <row r="101" spans="10:12" ht="21.75" customHeight="1">
      <c r="J101" s="3"/>
      <c r="L101" s="3"/>
    </row>
    <row r="102" spans="10:12" ht="21.75" customHeight="1">
      <c r="J102" s="3"/>
      <c r="L102" s="3"/>
    </row>
    <row r="103" spans="10:12" ht="21.75" customHeight="1">
      <c r="J103" s="3"/>
      <c r="L103" s="3"/>
    </row>
    <row r="104" spans="10:12" ht="21.75" customHeight="1">
      <c r="J104" s="3"/>
      <c r="L104" s="3"/>
    </row>
    <row r="105" spans="10:12" ht="21.75" customHeight="1">
      <c r="J105" s="3"/>
      <c r="L105" s="3"/>
    </row>
    <row r="106" spans="10:12" ht="21.75" customHeight="1">
      <c r="J106" s="3"/>
      <c r="L106" s="3"/>
    </row>
    <row r="107" spans="10:12" ht="21.75" customHeight="1">
      <c r="J107" s="3"/>
      <c r="L107" s="3"/>
    </row>
    <row r="108" spans="10:12" ht="21.75" customHeight="1">
      <c r="J108" s="3"/>
      <c r="L108" s="3"/>
    </row>
    <row r="109" spans="10:12" ht="21.75" customHeight="1">
      <c r="J109" s="3"/>
      <c r="L109" s="3"/>
    </row>
    <row r="110" spans="10:12" ht="21.75" customHeight="1">
      <c r="J110" s="3"/>
      <c r="L110" s="3"/>
    </row>
    <row r="111" spans="10:12" ht="21.75" customHeight="1">
      <c r="J111" s="3"/>
      <c r="L111" s="3"/>
    </row>
    <row r="112" spans="10:12" ht="21.75" customHeight="1">
      <c r="J112" s="3"/>
      <c r="L112" s="3"/>
    </row>
    <row r="113" spans="10:12" ht="21.75" customHeight="1">
      <c r="J113" s="3"/>
      <c r="L113" s="3"/>
    </row>
    <row r="114" spans="10:12" ht="21.75" customHeight="1">
      <c r="J114" s="3"/>
      <c r="L114" s="3"/>
    </row>
    <row r="115" spans="10:12" ht="21.75" customHeight="1">
      <c r="J115" s="3"/>
      <c r="L115" s="3"/>
    </row>
    <row r="116" spans="10:12" ht="21.75" customHeight="1">
      <c r="J116" s="3"/>
      <c r="L116" s="3"/>
    </row>
    <row r="117" spans="10:12" ht="21.75" customHeight="1">
      <c r="J117" s="3"/>
      <c r="L117" s="3"/>
    </row>
    <row r="118" spans="10:12" ht="21.75" customHeight="1">
      <c r="J118" s="3"/>
      <c r="L118" s="3"/>
    </row>
    <row r="119" spans="10:12" ht="21.75" customHeight="1">
      <c r="J119" s="3"/>
      <c r="L119" s="3"/>
    </row>
    <row r="120" spans="10:12" ht="21.75">
      <c r="J120" s="3"/>
      <c r="L120" s="3"/>
    </row>
    <row r="121" spans="10:12" ht="21.75" customHeight="1">
      <c r="J121" s="3"/>
      <c r="L121" s="3"/>
    </row>
    <row r="122" spans="10:12" ht="21.75" customHeight="1">
      <c r="J122" s="3"/>
      <c r="L122" s="3"/>
    </row>
    <row r="123" spans="10:12" ht="21.75" customHeight="1">
      <c r="J123" s="3"/>
      <c r="L123" s="3"/>
    </row>
    <row r="124" spans="10:12" ht="21.75" customHeight="1">
      <c r="J124" s="3"/>
      <c r="L124" s="3"/>
    </row>
    <row r="125" spans="10:12" ht="21.75" customHeight="1">
      <c r="J125" s="3"/>
      <c r="L125" s="3"/>
    </row>
    <row r="126" spans="10:12" ht="21.75" customHeight="1">
      <c r="J126" s="3"/>
      <c r="L126" s="3"/>
    </row>
    <row r="127" spans="10:12" ht="21.75" customHeight="1">
      <c r="J127" s="3"/>
      <c r="L127" s="3"/>
    </row>
    <row r="128" spans="1:12" ht="21.75" customHeight="1">
      <c r="A128" s="2"/>
      <c r="J128" s="3"/>
      <c r="L128" s="3"/>
    </row>
    <row r="129" spans="1:12" ht="21.75" customHeight="1">
      <c r="A129" s="2"/>
      <c r="J129" s="3"/>
      <c r="L129" s="3"/>
    </row>
    <row r="130" spans="1:12" ht="21.75" customHeight="1">
      <c r="A130" s="2"/>
      <c r="J130" s="3"/>
      <c r="L130" s="3"/>
    </row>
    <row r="131" spans="1:12" ht="21.75" customHeight="1">
      <c r="A131" s="2"/>
      <c r="J131" s="3"/>
      <c r="L131" s="3"/>
    </row>
    <row r="132" spans="1:12" ht="21.75" customHeight="1">
      <c r="A132" s="2"/>
      <c r="J132" s="3"/>
      <c r="L132" s="3"/>
    </row>
    <row r="133" spans="1:12" ht="21.75" customHeight="1">
      <c r="A133" s="2"/>
      <c r="J133" s="3"/>
      <c r="L133" s="3"/>
    </row>
    <row r="134" spans="1:12" ht="21.75" customHeight="1">
      <c r="A134" s="2"/>
      <c r="J134" s="3"/>
      <c r="L134" s="3"/>
    </row>
    <row r="135" spans="1:12" ht="21.75" customHeight="1">
      <c r="A135" s="2"/>
      <c r="J135" s="3"/>
      <c r="L135" s="3"/>
    </row>
    <row r="136" spans="1:12" ht="21.75" customHeight="1">
      <c r="A136" s="2"/>
      <c r="J136" s="3"/>
      <c r="L136" s="3"/>
    </row>
    <row r="137" spans="1:12" ht="21.75" customHeight="1">
      <c r="A137" s="2"/>
      <c r="J137" s="3"/>
      <c r="L137" s="3"/>
    </row>
    <row r="138" spans="1:12" ht="21.75" customHeight="1">
      <c r="A138" s="2"/>
      <c r="J138" s="3"/>
      <c r="L138" s="3"/>
    </row>
    <row r="139" spans="1:12" ht="21.75" customHeight="1">
      <c r="A139" s="2"/>
      <c r="J139" s="3"/>
      <c r="L139" s="3"/>
    </row>
    <row r="140" spans="1:12" ht="21.75" customHeight="1">
      <c r="A140" s="2"/>
      <c r="J140" s="3"/>
      <c r="L140" s="3"/>
    </row>
    <row r="141" spans="1:12" ht="21.75" customHeight="1">
      <c r="A141" s="2"/>
      <c r="J141" s="3"/>
      <c r="L141" s="3"/>
    </row>
    <row r="142" spans="1:12" ht="21.75" customHeight="1">
      <c r="A142" s="2"/>
      <c r="J142" s="3"/>
      <c r="L142" s="3"/>
    </row>
    <row r="143" spans="1:12" ht="21.75" customHeight="1">
      <c r="A143" s="2"/>
      <c r="J143" s="3"/>
      <c r="L143" s="3"/>
    </row>
    <row r="144" spans="1:12" ht="21.75">
      <c r="A144" s="2"/>
      <c r="J144" s="3"/>
      <c r="L144" s="3"/>
    </row>
    <row r="145" spans="1:12" ht="21.75" customHeight="1">
      <c r="A145" s="2"/>
      <c r="J145" s="3"/>
      <c r="L145" s="3"/>
    </row>
    <row r="146" spans="1:12" ht="21.75" customHeight="1">
      <c r="A146" s="2"/>
      <c r="J146" s="3"/>
      <c r="L146" s="3"/>
    </row>
    <row r="147" spans="1:12" ht="21.75" customHeight="1">
      <c r="A147" s="2"/>
      <c r="J147" s="3"/>
      <c r="L147" s="3"/>
    </row>
    <row r="148" spans="1:12" ht="21.75" customHeight="1">
      <c r="A148" s="2"/>
      <c r="J148" s="3"/>
      <c r="L148" s="3"/>
    </row>
    <row r="149" spans="1:12" ht="21.75" customHeight="1">
      <c r="A149" s="2"/>
      <c r="J149" s="3"/>
      <c r="L149" s="3"/>
    </row>
    <row r="150" spans="1:12" ht="21.75" customHeight="1">
      <c r="A150" s="2"/>
      <c r="J150" s="3"/>
      <c r="L150" s="3"/>
    </row>
    <row r="151" spans="1:12" ht="21.75" customHeight="1">
      <c r="A151" s="2"/>
      <c r="J151" s="3"/>
      <c r="L151" s="3"/>
    </row>
    <row r="152" spans="1:12" ht="21.75" customHeight="1">
      <c r="A152" s="2"/>
      <c r="J152" s="3"/>
      <c r="L152" s="3"/>
    </row>
    <row r="153" spans="1:12" ht="21.75" customHeight="1">
      <c r="A153" s="2"/>
      <c r="J153" s="3"/>
      <c r="L153" s="3"/>
    </row>
    <row r="154" spans="1:12" ht="21.75" customHeight="1">
      <c r="A154" s="2"/>
      <c r="J154" s="3"/>
      <c r="L154" s="3"/>
    </row>
    <row r="155" spans="1:12" ht="21.75" customHeight="1">
      <c r="A155" s="2"/>
      <c r="J155" s="3"/>
      <c r="L155" s="3"/>
    </row>
    <row r="156" spans="1:12" ht="21.75" customHeight="1">
      <c r="A156" s="2"/>
      <c r="J156" s="3"/>
      <c r="L156" s="3"/>
    </row>
    <row r="157" spans="1:12" ht="21.75" customHeight="1">
      <c r="A157" s="2"/>
      <c r="J157" s="3"/>
      <c r="L157" s="3"/>
    </row>
    <row r="158" spans="1:12" ht="21.75" customHeight="1">
      <c r="A158" s="2"/>
      <c r="J158" s="3"/>
      <c r="L158" s="3"/>
    </row>
    <row r="159" spans="1:12" ht="21.75">
      <c r="A159" s="2"/>
      <c r="J159" s="3"/>
      <c r="L159" s="3"/>
    </row>
    <row r="160" spans="1:12" ht="21.75" customHeight="1">
      <c r="A160" s="2"/>
      <c r="J160" s="3"/>
      <c r="L160" s="3"/>
    </row>
    <row r="161" spans="1:12" ht="21.75" customHeight="1">
      <c r="A161" s="2"/>
      <c r="J161" s="3"/>
      <c r="L161" s="3"/>
    </row>
    <row r="162" spans="1:12" ht="21.75" customHeight="1">
      <c r="A162" s="2"/>
      <c r="J162" s="3"/>
      <c r="L162" s="3"/>
    </row>
    <row r="163" spans="1:12" ht="21.75" customHeight="1">
      <c r="A163" s="2"/>
      <c r="J163" s="3"/>
      <c r="L163" s="3"/>
    </row>
    <row r="164" spans="1:12" ht="21.75" customHeight="1">
      <c r="A164" s="2"/>
      <c r="J164" s="3"/>
      <c r="L164" s="3"/>
    </row>
    <row r="165" spans="1:12" ht="21.75" customHeight="1">
      <c r="A165" s="2"/>
      <c r="J165" s="3"/>
      <c r="L165" s="3"/>
    </row>
    <row r="166" spans="1:12" ht="21.75" customHeight="1">
      <c r="A166" s="2"/>
      <c r="J166" s="3"/>
      <c r="L166" s="3"/>
    </row>
    <row r="167" spans="1:12" ht="21.75">
      <c r="A167" s="2"/>
      <c r="J167" s="3"/>
      <c r="L167" s="3"/>
    </row>
    <row r="168" spans="1:12" ht="21.75">
      <c r="A168" s="2"/>
      <c r="J168" s="3"/>
      <c r="L168" s="3"/>
    </row>
    <row r="169" spans="1:12" ht="21.75" customHeight="1">
      <c r="A169" s="2"/>
      <c r="J169" s="3"/>
      <c r="L169" s="3"/>
    </row>
    <row r="170" spans="1:12" ht="21.75" customHeight="1">
      <c r="A170" s="2"/>
      <c r="J170" s="3"/>
      <c r="L170" s="3"/>
    </row>
    <row r="171" spans="1:12" ht="21.75" customHeight="1">
      <c r="A171" s="2"/>
      <c r="J171" s="3"/>
      <c r="L171" s="3"/>
    </row>
    <row r="172" spans="1:12" ht="21.75" customHeight="1">
      <c r="A172" s="2"/>
      <c r="J172" s="3"/>
      <c r="L172" s="3"/>
    </row>
    <row r="173" spans="1:12" ht="21.75" customHeight="1">
      <c r="A173" s="2"/>
      <c r="J173" s="3"/>
      <c r="L173" s="3"/>
    </row>
    <row r="174" spans="1:12" ht="21.75" customHeight="1">
      <c r="A174" s="2"/>
      <c r="J174" s="3"/>
      <c r="L174" s="3"/>
    </row>
    <row r="175" spans="1:12" ht="21.75" customHeight="1">
      <c r="A175" s="2"/>
      <c r="J175" s="3"/>
      <c r="L175" s="3"/>
    </row>
    <row r="176" spans="1:12" ht="21.75" customHeight="1">
      <c r="A176" s="2"/>
      <c r="J176" s="3"/>
      <c r="L176" s="3"/>
    </row>
    <row r="177" spans="1:12" ht="21.75" customHeight="1">
      <c r="A177" s="2"/>
      <c r="J177" s="3"/>
      <c r="L177" s="3"/>
    </row>
    <row r="178" spans="1:12" ht="21.75" customHeight="1">
      <c r="A178" s="2"/>
      <c r="J178" s="3"/>
      <c r="L178" s="3"/>
    </row>
    <row r="179" spans="1:12" ht="21.75" customHeight="1">
      <c r="A179" s="2"/>
      <c r="J179" s="3"/>
      <c r="L179" s="3"/>
    </row>
    <row r="180" spans="1:12" ht="21.75" customHeight="1">
      <c r="A180" s="2"/>
      <c r="J180" s="3"/>
      <c r="L180" s="3"/>
    </row>
    <row r="181" spans="1:12" ht="21.75" customHeight="1">
      <c r="A181" s="2"/>
      <c r="J181" s="3"/>
      <c r="L181" s="3"/>
    </row>
    <row r="182" spans="1:12" ht="21.75" customHeight="1">
      <c r="A182" s="2"/>
      <c r="J182" s="3"/>
      <c r="L182" s="3"/>
    </row>
    <row r="183" spans="1:12" ht="21.75" customHeight="1">
      <c r="A183" s="2"/>
      <c r="J183" s="3"/>
      <c r="L183" s="3"/>
    </row>
    <row r="184" spans="1:12" ht="21.75" customHeight="1">
      <c r="A184" s="2"/>
      <c r="J184" s="3"/>
      <c r="L184" s="3"/>
    </row>
    <row r="185" spans="1:12" ht="21.75" customHeight="1">
      <c r="A185" s="2"/>
      <c r="J185" s="3"/>
      <c r="L185" s="3"/>
    </row>
    <row r="186" spans="1:12" ht="21.75" customHeight="1">
      <c r="A186" s="2"/>
      <c r="J186" s="3"/>
      <c r="L186" s="3"/>
    </row>
    <row r="187" spans="1:12" ht="21.75" customHeight="1">
      <c r="A187" s="2"/>
      <c r="J187" s="3"/>
      <c r="L187" s="3"/>
    </row>
    <row r="188" spans="1:12" ht="21.75" customHeight="1">
      <c r="A188" s="2"/>
      <c r="J188" s="3"/>
      <c r="L188" s="3"/>
    </row>
    <row r="189" spans="1:12" ht="21.75" customHeight="1">
      <c r="A189" s="2"/>
      <c r="J189" s="3"/>
      <c r="L189" s="3"/>
    </row>
    <row r="190" spans="1:12" ht="21.75" customHeight="1">
      <c r="A190" s="2"/>
      <c r="J190" s="3"/>
      <c r="L190" s="3"/>
    </row>
    <row r="191" spans="1:12" ht="21.75" customHeight="1">
      <c r="A191" s="2"/>
      <c r="J191" s="3"/>
      <c r="L191" s="3"/>
    </row>
    <row r="192" spans="1:12" ht="21.75" customHeight="1">
      <c r="A192" s="2"/>
      <c r="J192" s="3"/>
      <c r="L192" s="3"/>
    </row>
    <row r="193" spans="1:12" ht="21.75" customHeight="1">
      <c r="A193" s="2"/>
      <c r="J193" s="3"/>
      <c r="L193" s="3"/>
    </row>
    <row r="194" spans="1:12" ht="21.75" customHeight="1">
      <c r="A194" s="2"/>
      <c r="J194" s="3"/>
      <c r="L194" s="3"/>
    </row>
    <row r="195" spans="1:12" ht="21.75" customHeight="1">
      <c r="A195" s="2"/>
      <c r="J195" s="3"/>
      <c r="L195" s="3"/>
    </row>
    <row r="196" spans="1:12" ht="21.75" customHeight="1">
      <c r="A196" s="2"/>
      <c r="J196" s="3"/>
      <c r="L196" s="3"/>
    </row>
    <row r="197" spans="1:12" ht="21.75" customHeight="1">
      <c r="A197" s="2"/>
      <c r="J197" s="3"/>
      <c r="L197" s="3"/>
    </row>
    <row r="198" spans="1:12" ht="21.75" customHeight="1">
      <c r="A198" s="2"/>
      <c r="J198" s="3"/>
      <c r="L198" s="3"/>
    </row>
    <row r="199" spans="1:12" ht="21.75" customHeight="1">
      <c r="A199" s="2"/>
      <c r="J199" s="3"/>
      <c r="L199" s="3"/>
    </row>
    <row r="200" spans="1:12" ht="21.75" customHeight="1">
      <c r="A200" s="2"/>
      <c r="J200" s="3"/>
      <c r="L200" s="3"/>
    </row>
    <row r="201" spans="1:12" ht="21.75" customHeight="1">
      <c r="A201" s="2"/>
      <c r="J201" s="3"/>
      <c r="L201" s="3"/>
    </row>
    <row r="202" spans="1:12" ht="21.75" customHeight="1">
      <c r="A202" s="2"/>
      <c r="J202" s="3"/>
      <c r="L202" s="3"/>
    </row>
    <row r="203" spans="1:12" ht="21.75" customHeight="1">
      <c r="A203" s="2"/>
      <c r="J203" s="3"/>
      <c r="L203" s="3"/>
    </row>
    <row r="204" spans="1:12" ht="21.75" customHeight="1">
      <c r="A204" s="2"/>
      <c r="J204" s="3"/>
      <c r="L204" s="3"/>
    </row>
    <row r="205" spans="1:12" ht="21.75" customHeight="1">
      <c r="A205" s="2"/>
      <c r="J205" s="3"/>
      <c r="L205" s="3"/>
    </row>
    <row r="206" spans="1:12" ht="21.75" customHeight="1">
      <c r="A206" s="2"/>
      <c r="J206" s="3"/>
      <c r="L206" s="3"/>
    </row>
    <row r="207" spans="1:12" ht="21.75" customHeight="1">
      <c r="A207" s="2"/>
      <c r="J207" s="3"/>
      <c r="L207" s="3"/>
    </row>
    <row r="208" spans="1:12" ht="21.75" customHeight="1">
      <c r="A208" s="2"/>
      <c r="J208" s="3"/>
      <c r="L208" s="3"/>
    </row>
    <row r="209" spans="1:12" ht="21.75" customHeight="1">
      <c r="A209" s="2"/>
      <c r="J209" s="3"/>
      <c r="L209" s="3"/>
    </row>
    <row r="210" spans="1:12" ht="21.75" customHeight="1">
      <c r="A210" s="2"/>
      <c r="J210" s="3"/>
      <c r="L210" s="3"/>
    </row>
    <row r="211" spans="1:12" ht="21.75" customHeight="1">
      <c r="A211" s="2"/>
      <c r="J211" s="3"/>
      <c r="L211" s="3"/>
    </row>
    <row r="212" spans="1:12" ht="21.75" customHeight="1">
      <c r="A212" s="2"/>
      <c r="J212" s="3"/>
      <c r="L212" s="3"/>
    </row>
    <row r="213" spans="1:12" ht="21.75" customHeight="1">
      <c r="A213" s="2"/>
      <c r="J213" s="3"/>
      <c r="L213" s="3"/>
    </row>
    <row r="214" spans="1:12" ht="21.75" customHeight="1">
      <c r="A214" s="2"/>
      <c r="J214" s="3"/>
      <c r="L214" s="3"/>
    </row>
    <row r="215" spans="1:12" ht="21.75" customHeight="1">
      <c r="A215" s="2"/>
      <c r="J215" s="3"/>
      <c r="L215" s="3"/>
    </row>
    <row r="216" spans="1:12" ht="21.75" customHeight="1">
      <c r="A216" s="2"/>
      <c r="J216" s="3"/>
      <c r="L216" s="3"/>
    </row>
    <row r="217" spans="1:12" ht="21.75" customHeight="1">
      <c r="A217" s="2"/>
      <c r="J217" s="3"/>
      <c r="L217" s="3"/>
    </row>
    <row r="218" spans="1:12" ht="21.75" customHeight="1">
      <c r="A218" s="2"/>
      <c r="J218" s="3"/>
      <c r="L218" s="3"/>
    </row>
    <row r="219" spans="1:12" ht="21.75" customHeight="1">
      <c r="A219" s="2"/>
      <c r="J219" s="3"/>
      <c r="L219" s="3"/>
    </row>
    <row r="220" spans="1:12" ht="21.75" customHeight="1">
      <c r="A220" s="2"/>
      <c r="J220" s="3"/>
      <c r="L220" s="3"/>
    </row>
    <row r="221" spans="1:12" ht="21.75" customHeight="1">
      <c r="A221" s="2"/>
      <c r="J221" s="3"/>
      <c r="L221" s="3"/>
    </row>
    <row r="222" spans="1:12" ht="21.75" customHeight="1">
      <c r="A222" s="2"/>
      <c r="J222" s="3"/>
      <c r="L222" s="3"/>
    </row>
    <row r="223" spans="1:12" ht="21.75" customHeight="1">
      <c r="A223" s="2"/>
      <c r="J223" s="3"/>
      <c r="L223" s="3"/>
    </row>
    <row r="224" spans="1:12" ht="21.75" customHeight="1">
      <c r="A224" s="2"/>
      <c r="J224" s="3"/>
      <c r="L224" s="3"/>
    </row>
    <row r="225" spans="1:12" ht="21.75" customHeight="1">
      <c r="A225" s="2"/>
      <c r="J225" s="3"/>
      <c r="L225" s="3"/>
    </row>
    <row r="226" spans="1:12" ht="21.75" customHeight="1">
      <c r="A226" s="2"/>
      <c r="J226" s="3"/>
      <c r="L226" s="3"/>
    </row>
    <row r="227" spans="1:12" ht="21.75" customHeight="1">
      <c r="A227" s="2"/>
      <c r="J227" s="3"/>
      <c r="L227" s="3"/>
    </row>
    <row r="228" spans="1:12" ht="21.75" customHeight="1">
      <c r="A228" s="2"/>
      <c r="J228" s="3"/>
      <c r="L228" s="3"/>
    </row>
    <row r="229" spans="1:12" ht="21.75" customHeight="1">
      <c r="A229" s="2"/>
      <c r="J229" s="3"/>
      <c r="L229" s="3"/>
    </row>
    <row r="230" spans="1:12" ht="21.75" customHeight="1">
      <c r="A230" s="2"/>
      <c r="J230" s="3"/>
      <c r="L230" s="3"/>
    </row>
    <row r="231" spans="1:12" ht="21.75" customHeight="1">
      <c r="A231" s="2"/>
      <c r="J231" s="3"/>
      <c r="L231" s="3"/>
    </row>
    <row r="232" spans="1:12" ht="21.75" customHeight="1">
      <c r="A232" s="2"/>
      <c r="J232" s="3"/>
      <c r="L232" s="3"/>
    </row>
    <row r="233" spans="1:12" ht="21.75" customHeight="1">
      <c r="A233" s="2"/>
      <c r="J233" s="3"/>
      <c r="L233" s="3"/>
    </row>
    <row r="234" spans="1:12" ht="21.75" customHeight="1">
      <c r="A234" s="2"/>
      <c r="J234" s="3"/>
      <c r="L234" s="3"/>
    </row>
    <row r="235" spans="1:12" ht="21.75" customHeight="1">
      <c r="A235" s="2"/>
      <c r="J235" s="3"/>
      <c r="L235" s="3"/>
    </row>
    <row r="236" spans="1:12" ht="21.75" customHeight="1">
      <c r="A236" s="2"/>
      <c r="J236" s="3"/>
      <c r="L236" s="3"/>
    </row>
    <row r="237" spans="1:12" ht="21.75" customHeight="1">
      <c r="A237" s="2"/>
      <c r="J237" s="3"/>
      <c r="L237" s="3"/>
    </row>
    <row r="238" spans="1:12" ht="21.75" customHeight="1">
      <c r="A238" s="2"/>
      <c r="J238" s="3"/>
      <c r="L238" s="3"/>
    </row>
    <row r="239" spans="1:12" ht="21.75" customHeight="1">
      <c r="A239" s="2"/>
      <c r="J239" s="3"/>
      <c r="L239" s="3"/>
    </row>
    <row r="240" spans="1:12" ht="21.75" customHeight="1">
      <c r="A240" s="2"/>
      <c r="J240" s="3"/>
      <c r="L240" s="3"/>
    </row>
    <row r="241" spans="1:12" ht="21.75" customHeight="1">
      <c r="A241" s="2"/>
      <c r="J241" s="3"/>
      <c r="L241" s="3"/>
    </row>
    <row r="242" spans="1:12" ht="21.75" customHeight="1">
      <c r="A242" s="2"/>
      <c r="J242" s="3"/>
      <c r="L242" s="3"/>
    </row>
    <row r="243" spans="1:12" ht="21.75" customHeight="1">
      <c r="A243" s="2"/>
      <c r="J243" s="3"/>
      <c r="L243" s="3"/>
    </row>
    <row r="244" spans="1:12" ht="21.75" customHeight="1">
      <c r="A244" s="2"/>
      <c r="J244" s="3"/>
      <c r="L244" s="3"/>
    </row>
    <row r="245" spans="1:12" ht="21.75" customHeight="1">
      <c r="A245" s="2"/>
      <c r="J245" s="3"/>
      <c r="L245" s="3"/>
    </row>
    <row r="246" spans="1:12" ht="21.75" customHeight="1">
      <c r="A246" s="2"/>
      <c r="J246" s="3"/>
      <c r="L246" s="3"/>
    </row>
    <row r="247" spans="1:12" ht="21.75" customHeight="1">
      <c r="A247" s="2"/>
      <c r="J247" s="3"/>
      <c r="L247" s="3"/>
    </row>
    <row r="248" spans="1:12" ht="21.75" customHeight="1">
      <c r="A248" s="2"/>
      <c r="J248" s="3"/>
      <c r="L248" s="3"/>
    </row>
    <row r="249" spans="1:12" ht="21.75" customHeight="1">
      <c r="A249" s="2"/>
      <c r="J249" s="3"/>
      <c r="L249" s="3"/>
    </row>
    <row r="250" spans="1:12" ht="21.75" customHeight="1">
      <c r="A250" s="2"/>
      <c r="J250" s="3"/>
      <c r="L250" s="3"/>
    </row>
    <row r="251" spans="1:12" ht="21.75" customHeight="1">
      <c r="A251" s="2"/>
      <c r="J251" s="3"/>
      <c r="L251" s="3"/>
    </row>
    <row r="252" spans="1:12" ht="21.75" customHeight="1">
      <c r="A252" s="2"/>
      <c r="J252" s="3"/>
      <c r="L252" s="3"/>
    </row>
    <row r="253" spans="1:12" ht="21.75" customHeight="1">
      <c r="A253" s="2"/>
      <c r="J253" s="3"/>
      <c r="L253" s="3"/>
    </row>
    <row r="254" spans="1:12" ht="21.75" customHeight="1">
      <c r="A254" s="2"/>
      <c r="J254" s="3"/>
      <c r="L254" s="3"/>
    </row>
    <row r="255" spans="1:12" ht="21.75" customHeight="1">
      <c r="A255" s="2"/>
      <c r="J255" s="3"/>
      <c r="L255" s="3"/>
    </row>
    <row r="256" spans="1:12" ht="21.75" customHeight="1">
      <c r="A256" s="2"/>
      <c r="J256" s="3"/>
      <c r="L256" s="3"/>
    </row>
    <row r="257" spans="1:12" ht="21.75" customHeight="1">
      <c r="A257" s="2"/>
      <c r="J257" s="3"/>
      <c r="L257" s="3"/>
    </row>
    <row r="258" spans="1:12" ht="21.75" customHeight="1">
      <c r="A258" s="2"/>
      <c r="J258" s="3"/>
      <c r="L258" s="3"/>
    </row>
    <row r="259" spans="1:12" ht="21.75" customHeight="1">
      <c r="A259" s="2"/>
      <c r="J259" s="3"/>
      <c r="L259" s="3"/>
    </row>
    <row r="260" spans="1:12" ht="21.75" customHeight="1">
      <c r="A260" s="2"/>
      <c r="J260" s="3"/>
      <c r="L260" s="3"/>
    </row>
    <row r="261" spans="1:12" ht="21.75" customHeight="1">
      <c r="A261" s="2"/>
      <c r="J261" s="3"/>
      <c r="L261" s="3"/>
    </row>
    <row r="262" spans="1:12" ht="21.75" customHeight="1">
      <c r="A262" s="2"/>
      <c r="J262" s="3"/>
      <c r="L262" s="3"/>
    </row>
    <row r="263" spans="1:12" ht="21.75" customHeight="1">
      <c r="A263" s="2"/>
      <c r="J263" s="3"/>
      <c r="L263" s="3"/>
    </row>
    <row r="264" spans="1:12" ht="21.75" customHeight="1">
      <c r="A264" s="2"/>
      <c r="J264" s="3"/>
      <c r="L264" s="3"/>
    </row>
    <row r="265" spans="1:12" ht="21.75" customHeight="1">
      <c r="A265" s="2"/>
      <c r="J265" s="3"/>
      <c r="L265" s="3"/>
    </row>
    <row r="266" spans="1:12" ht="21.75" customHeight="1">
      <c r="A266" s="2"/>
      <c r="J266" s="3"/>
      <c r="L266" s="3"/>
    </row>
    <row r="267" spans="1:12" ht="21.75" customHeight="1">
      <c r="A267" s="2"/>
      <c r="J267" s="3"/>
      <c r="L267" s="3"/>
    </row>
    <row r="268" spans="1:12" ht="21.75" customHeight="1">
      <c r="A268" s="2"/>
      <c r="J268" s="3"/>
      <c r="L268" s="3"/>
    </row>
    <row r="269" spans="1:12" ht="21.75" customHeight="1">
      <c r="A269" s="2"/>
      <c r="J269" s="3"/>
      <c r="L269" s="3"/>
    </row>
    <row r="270" spans="1:12" ht="21.75" customHeight="1">
      <c r="A270" s="2"/>
      <c r="J270" s="3"/>
      <c r="L270" s="3"/>
    </row>
    <row r="271" spans="1:12" ht="21.75" customHeight="1">
      <c r="A271" s="2"/>
      <c r="J271" s="3"/>
      <c r="L271" s="3"/>
    </row>
    <row r="272" spans="1:12" ht="21.75" customHeight="1">
      <c r="A272" s="2"/>
      <c r="J272" s="3"/>
      <c r="L272" s="3"/>
    </row>
    <row r="273" spans="1:12" ht="21.75" customHeight="1">
      <c r="A273" s="2"/>
      <c r="J273" s="3"/>
      <c r="L273" s="3"/>
    </row>
    <row r="274" spans="1:12" ht="21.75" customHeight="1">
      <c r="A274" s="2"/>
      <c r="J274" s="3"/>
      <c r="L274" s="3"/>
    </row>
    <row r="275" spans="1:12" ht="21.75" customHeight="1">
      <c r="A275" s="2"/>
      <c r="J275" s="3"/>
      <c r="L275" s="3"/>
    </row>
    <row r="276" spans="1:12" ht="21.75" customHeight="1">
      <c r="A276" s="2"/>
      <c r="J276" s="3"/>
      <c r="L276" s="3"/>
    </row>
    <row r="277" spans="1:12" ht="21.75" customHeight="1">
      <c r="A277" s="2"/>
      <c r="J277" s="3"/>
      <c r="L277" s="3"/>
    </row>
    <row r="278" spans="1:12" ht="21.75" customHeight="1">
      <c r="A278" s="2"/>
      <c r="J278" s="3"/>
      <c r="L278" s="3"/>
    </row>
    <row r="279" spans="1:12" ht="21.75" customHeight="1">
      <c r="A279" s="2"/>
      <c r="J279" s="3"/>
      <c r="L279" s="3"/>
    </row>
    <row r="280" spans="1:12" ht="21.75" customHeight="1">
      <c r="A280" s="2"/>
      <c r="J280" s="3"/>
      <c r="L280" s="3"/>
    </row>
    <row r="281" spans="1:12" ht="21.75" customHeight="1">
      <c r="A281" s="2"/>
      <c r="J281" s="3"/>
      <c r="L281" s="3"/>
    </row>
    <row r="282" spans="1:12" ht="21.75" customHeight="1">
      <c r="A282" s="2"/>
      <c r="J282" s="3"/>
      <c r="L282" s="3"/>
    </row>
    <row r="283" spans="1:12" ht="21.75" customHeight="1">
      <c r="A283" s="2"/>
      <c r="J283" s="3"/>
      <c r="L283" s="3"/>
    </row>
    <row r="284" spans="1:12" ht="21.75" customHeight="1">
      <c r="A284" s="2"/>
      <c r="J284" s="3"/>
      <c r="L284" s="3"/>
    </row>
    <row r="285" spans="1:12" ht="21.75" customHeight="1">
      <c r="A285" s="2"/>
      <c r="J285" s="3"/>
      <c r="L285" s="3"/>
    </row>
    <row r="286" spans="1:12" ht="21.75" customHeight="1">
      <c r="A286" s="2"/>
      <c r="J286" s="3"/>
      <c r="L286" s="3"/>
    </row>
    <row r="287" spans="1:12" ht="21.75" customHeight="1">
      <c r="A287" s="2"/>
      <c r="J287" s="3"/>
      <c r="L287" s="3"/>
    </row>
    <row r="288" spans="1:12" ht="21.75" customHeight="1">
      <c r="A288" s="2"/>
      <c r="J288" s="3"/>
      <c r="L288" s="3"/>
    </row>
    <row r="289" spans="1:12" ht="21.75" customHeight="1">
      <c r="A289" s="2"/>
      <c r="J289" s="3"/>
      <c r="L289" s="3"/>
    </row>
    <row r="290" spans="1:12" ht="21.75" customHeight="1">
      <c r="A290" s="2"/>
      <c r="J290" s="3"/>
      <c r="L290" s="3"/>
    </row>
    <row r="291" spans="1:12" ht="21.75" customHeight="1">
      <c r="A291" s="2"/>
      <c r="J291" s="3"/>
      <c r="L291" s="3"/>
    </row>
    <row r="292" spans="1:12" ht="21.75" customHeight="1">
      <c r="A292" s="2"/>
      <c r="J292" s="3"/>
      <c r="L292" s="3"/>
    </row>
    <row r="293" spans="1:12" ht="21.75" customHeight="1">
      <c r="A293" s="2"/>
      <c r="J293" s="3"/>
      <c r="L293" s="3"/>
    </row>
    <row r="294" spans="1:12" ht="21.75" customHeight="1">
      <c r="A294" s="2"/>
      <c r="J294" s="3"/>
      <c r="L294" s="3"/>
    </row>
    <row r="295" spans="1:12" ht="21.75" customHeight="1">
      <c r="A295" s="2"/>
      <c r="J295" s="3"/>
      <c r="L295" s="3"/>
    </row>
    <row r="296" spans="1:12" ht="21.75" customHeight="1">
      <c r="A296" s="2"/>
      <c r="J296" s="3"/>
      <c r="L296" s="3"/>
    </row>
    <row r="297" spans="1:12" ht="21.75" customHeight="1">
      <c r="A297" s="2"/>
      <c r="J297" s="3"/>
      <c r="L297" s="3"/>
    </row>
    <row r="298" spans="1:12" ht="21.75" customHeight="1">
      <c r="A298" s="2"/>
      <c r="J298" s="3"/>
      <c r="L298" s="3"/>
    </row>
    <row r="299" spans="1:12" ht="21.75" customHeight="1">
      <c r="A299" s="2"/>
      <c r="J299" s="3"/>
      <c r="L299" s="3"/>
    </row>
    <row r="300" spans="1:12" ht="21.75" customHeight="1">
      <c r="A300" s="2"/>
      <c r="J300" s="3"/>
      <c r="L300" s="3"/>
    </row>
    <row r="301" spans="1:12" ht="21.75" customHeight="1">
      <c r="A301" s="2"/>
      <c r="J301" s="3"/>
      <c r="L301" s="3"/>
    </row>
    <row r="302" spans="1:12" ht="21.75" customHeight="1">
      <c r="A302" s="2"/>
      <c r="J302" s="3"/>
      <c r="L302" s="3"/>
    </row>
    <row r="303" spans="1:12" ht="21.75" customHeight="1">
      <c r="A303" s="2"/>
      <c r="J303" s="3"/>
      <c r="L303" s="3"/>
    </row>
    <row r="304" spans="1:12" ht="21.75" customHeight="1">
      <c r="A304" s="2"/>
      <c r="J304" s="3"/>
      <c r="L304" s="3"/>
    </row>
    <row r="305" spans="1:12" ht="21.75" customHeight="1">
      <c r="A305" s="2"/>
      <c r="J305" s="3"/>
      <c r="L305" s="3"/>
    </row>
    <row r="306" spans="1:12" ht="21.75" customHeight="1">
      <c r="A306" s="2"/>
      <c r="J306" s="3"/>
      <c r="L306" s="3"/>
    </row>
    <row r="307" spans="1:12" ht="21.75" customHeight="1">
      <c r="A307" s="2"/>
      <c r="J307" s="3"/>
      <c r="L307" s="3"/>
    </row>
    <row r="308" spans="1:12" ht="21.75" customHeight="1">
      <c r="A308" s="2"/>
      <c r="J308" s="3"/>
      <c r="L308" s="3"/>
    </row>
    <row r="309" spans="1:12" ht="21.75" customHeight="1">
      <c r="A309" s="2"/>
      <c r="J309" s="3"/>
      <c r="L309" s="3"/>
    </row>
    <row r="310" spans="1:12" ht="21.75" customHeight="1">
      <c r="A310" s="2"/>
      <c r="J310" s="3"/>
      <c r="L310" s="3"/>
    </row>
    <row r="311" spans="1:12" ht="21.75" customHeight="1">
      <c r="A311" s="2"/>
      <c r="J311" s="3"/>
      <c r="L311" s="3"/>
    </row>
    <row r="312" spans="1:12" ht="21.75" customHeight="1">
      <c r="A312" s="2"/>
      <c r="J312" s="3"/>
      <c r="L312" s="3"/>
    </row>
    <row r="313" spans="1:12" ht="21.75" customHeight="1">
      <c r="A313" s="2"/>
      <c r="J313" s="3"/>
      <c r="L313" s="3"/>
    </row>
    <row r="314" spans="1:12" ht="21.75" customHeight="1">
      <c r="A314" s="2"/>
      <c r="J314" s="3"/>
      <c r="L314" s="3"/>
    </row>
    <row r="315" spans="1:12" ht="21.75" customHeight="1">
      <c r="A315" s="2"/>
      <c r="J315" s="3"/>
      <c r="L315" s="3"/>
    </row>
    <row r="316" spans="1:12" ht="21.75" customHeight="1">
      <c r="A316" s="2"/>
      <c r="J316" s="3"/>
      <c r="L316" s="3"/>
    </row>
    <row r="317" spans="1:12" ht="21.75" customHeight="1">
      <c r="A317" s="2"/>
      <c r="J317" s="3"/>
      <c r="L317" s="3"/>
    </row>
    <row r="318" spans="1:12" ht="21.75" customHeight="1">
      <c r="A318" s="2"/>
      <c r="J318" s="3"/>
      <c r="L318" s="3"/>
    </row>
    <row r="319" spans="1:12" ht="21.75" customHeight="1">
      <c r="A319" s="2"/>
      <c r="J319" s="3"/>
      <c r="L319" s="3"/>
    </row>
    <row r="320" spans="1:12" ht="21.75" customHeight="1">
      <c r="A320" s="2"/>
      <c r="J320" s="3"/>
      <c r="L320" s="3"/>
    </row>
    <row r="321" spans="1:12" ht="21.75" customHeight="1">
      <c r="A321" s="2"/>
      <c r="J321" s="3"/>
      <c r="L321" s="3"/>
    </row>
    <row r="322" spans="1:12" ht="21.75" customHeight="1">
      <c r="A322" s="2"/>
      <c r="J322" s="3"/>
      <c r="L322" s="3"/>
    </row>
    <row r="323" spans="1:12" ht="21.75" customHeight="1">
      <c r="A323" s="2"/>
      <c r="J323" s="3"/>
      <c r="L323" s="3"/>
    </row>
    <row r="324" spans="1:12" ht="21.75" customHeight="1">
      <c r="A324" s="2"/>
      <c r="J324" s="3"/>
      <c r="L324" s="3"/>
    </row>
    <row r="325" spans="1:12" ht="21.75" customHeight="1">
      <c r="A325" s="2"/>
      <c r="J325" s="3"/>
      <c r="L325" s="3"/>
    </row>
    <row r="326" spans="10:12" ht="21.75" customHeight="1">
      <c r="J326" s="3"/>
      <c r="L326" s="3"/>
    </row>
    <row r="327" spans="10:12" ht="21.75" customHeight="1">
      <c r="J327" s="3"/>
      <c r="L327" s="3"/>
    </row>
    <row r="328" spans="10:12" ht="21.75" customHeight="1">
      <c r="J328" s="3"/>
      <c r="L328" s="3"/>
    </row>
    <row r="329" spans="10:133" ht="21.75" customHeight="1">
      <c r="J329" s="3"/>
      <c r="L329" s="3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</row>
    <row r="330" spans="10:133" ht="21.75" customHeight="1">
      <c r="J330" s="3"/>
      <c r="L330" s="3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</row>
    <row r="331" spans="10:133" ht="21.75" customHeight="1">
      <c r="J331" s="3"/>
      <c r="L331" s="3"/>
      <c r="DQ331" s="2"/>
      <c r="DR331" s="53"/>
      <c r="DS331" s="50"/>
      <c r="DT331" s="51"/>
      <c r="DU331" s="52"/>
      <c r="DV331" s="54"/>
      <c r="DW331" s="55"/>
      <c r="DX331" s="51"/>
      <c r="DY331" s="48"/>
      <c r="DZ331" s="48"/>
      <c r="EA331" s="36"/>
      <c r="EB331" s="37"/>
      <c r="EC331" s="2"/>
    </row>
    <row r="332" spans="10:133" ht="21.75" customHeight="1">
      <c r="J332" s="3"/>
      <c r="L332" s="3"/>
      <c r="DQ332" s="2"/>
      <c r="DR332" s="53"/>
      <c r="DS332" s="2"/>
      <c r="DT332" s="51"/>
      <c r="DU332" s="52"/>
      <c r="DV332" s="54"/>
      <c r="DW332" s="55"/>
      <c r="DX332" s="51"/>
      <c r="DY332" s="48"/>
      <c r="DZ332" s="48"/>
      <c r="EA332" s="36"/>
      <c r="EB332" s="37"/>
      <c r="EC332" s="2"/>
    </row>
    <row r="333" spans="10:133" ht="21.75" customHeight="1">
      <c r="J333" s="3"/>
      <c r="L333" s="3"/>
      <c r="DQ333" s="2"/>
      <c r="DR333" s="53"/>
      <c r="DS333" s="50"/>
      <c r="DT333" s="51"/>
      <c r="DU333" s="52"/>
      <c r="DV333" s="54"/>
      <c r="DW333" s="55"/>
      <c r="DX333" s="51"/>
      <c r="DY333" s="48"/>
      <c r="DZ333" s="48"/>
      <c r="EA333" s="36"/>
      <c r="EB333" s="37"/>
      <c r="EC333" s="2"/>
    </row>
    <row r="334" spans="10:133" ht="21.75" customHeight="1">
      <c r="J334" s="3"/>
      <c r="L334" s="3"/>
      <c r="DQ334" s="2"/>
      <c r="DR334" s="53"/>
      <c r="DS334" s="50"/>
      <c r="DT334" s="51"/>
      <c r="DU334" s="52"/>
      <c r="DV334" s="54"/>
      <c r="DW334" s="55"/>
      <c r="DX334" s="51"/>
      <c r="DY334" s="48"/>
      <c r="DZ334" s="48"/>
      <c r="EA334" s="36"/>
      <c r="EB334" s="37"/>
      <c r="EC334" s="2"/>
    </row>
    <row r="335" spans="10:133" ht="21.75" customHeight="1">
      <c r="J335" s="3"/>
      <c r="L335" s="3"/>
      <c r="DQ335" s="2"/>
      <c r="DR335" s="53"/>
      <c r="DS335" s="50"/>
      <c r="DT335" s="51"/>
      <c r="DU335" s="52"/>
      <c r="DV335" s="54"/>
      <c r="DW335" s="55"/>
      <c r="DX335" s="51"/>
      <c r="DY335" s="48"/>
      <c r="DZ335" s="48"/>
      <c r="EA335" s="36"/>
      <c r="EB335" s="37"/>
      <c r="EC335" s="2"/>
    </row>
    <row r="336" spans="10:133" ht="21.75" customHeight="1">
      <c r="J336" s="3"/>
      <c r="L336" s="3"/>
      <c r="DQ336" s="2"/>
      <c r="DR336" s="53"/>
      <c r="DS336" s="50"/>
      <c r="DT336" s="51"/>
      <c r="DU336" s="52"/>
      <c r="DV336" s="54"/>
      <c r="DW336" s="55"/>
      <c r="DX336" s="51"/>
      <c r="DY336" s="48"/>
      <c r="DZ336" s="48"/>
      <c r="EA336" s="36"/>
      <c r="EB336" s="37"/>
      <c r="EC336" s="2"/>
    </row>
    <row r="337" spans="10:133" ht="21.75" customHeight="1">
      <c r="J337" s="3"/>
      <c r="L337" s="3"/>
      <c r="DQ337" s="2"/>
      <c r="DR337" s="53"/>
      <c r="DS337" s="50"/>
      <c r="DT337" s="51"/>
      <c r="DU337" s="52"/>
      <c r="DV337" s="54"/>
      <c r="DW337" s="55"/>
      <c r="DX337" s="51"/>
      <c r="DY337" s="48"/>
      <c r="DZ337" s="48"/>
      <c r="EA337" s="36"/>
      <c r="EB337" s="37"/>
      <c r="EC337" s="2"/>
    </row>
    <row r="338" spans="10:133" ht="21.75" customHeight="1">
      <c r="J338" s="3"/>
      <c r="L338" s="3"/>
      <c r="DQ338" s="2"/>
      <c r="DR338" s="53"/>
      <c r="DS338" s="50"/>
      <c r="DT338" s="51"/>
      <c r="DU338" s="52"/>
      <c r="DV338" s="54"/>
      <c r="DW338" s="55"/>
      <c r="DX338" s="51"/>
      <c r="DY338" s="48"/>
      <c r="DZ338" s="48"/>
      <c r="EA338" s="36"/>
      <c r="EB338" s="37"/>
      <c r="EC338" s="2"/>
    </row>
    <row r="339" spans="10:133" ht="21.75" customHeight="1">
      <c r="J339" s="3"/>
      <c r="L339" s="3"/>
      <c r="DQ339" s="2"/>
      <c r="DR339" s="53"/>
      <c r="DS339" s="50"/>
      <c r="DT339" s="51"/>
      <c r="DU339" s="52"/>
      <c r="DV339" s="54"/>
      <c r="DW339" s="55"/>
      <c r="DX339" s="51"/>
      <c r="DY339" s="48"/>
      <c r="DZ339" s="48"/>
      <c r="EA339" s="36"/>
      <c r="EB339" s="37"/>
      <c r="EC339" s="2"/>
    </row>
    <row r="340" spans="10:133" ht="21.75" customHeight="1">
      <c r="J340" s="3"/>
      <c r="L340" s="3"/>
      <c r="DQ340" s="2"/>
      <c r="DR340" s="53"/>
      <c r="DS340" s="50"/>
      <c r="DT340" s="51"/>
      <c r="DU340" s="52"/>
      <c r="DV340" s="54"/>
      <c r="DW340" s="55"/>
      <c r="DX340" s="51"/>
      <c r="DY340" s="48"/>
      <c r="DZ340" s="48"/>
      <c r="EA340" s="36"/>
      <c r="EB340" s="37"/>
      <c r="EC340" s="2"/>
    </row>
    <row r="341" spans="10:133" ht="21.75" customHeight="1">
      <c r="J341" s="3"/>
      <c r="L341" s="3"/>
      <c r="DQ341" s="2"/>
      <c r="DR341" s="53"/>
      <c r="DS341" s="50"/>
      <c r="DT341" s="51"/>
      <c r="DU341" s="52"/>
      <c r="DV341" s="54"/>
      <c r="DW341" s="55"/>
      <c r="DX341" s="51"/>
      <c r="DY341" s="48"/>
      <c r="DZ341" s="48"/>
      <c r="EA341" s="36"/>
      <c r="EB341" s="37"/>
      <c r="EC341" s="2"/>
    </row>
    <row r="342" spans="10:133" ht="21.75" customHeight="1">
      <c r="J342" s="3"/>
      <c r="L342" s="3"/>
      <c r="DQ342" s="2"/>
      <c r="DR342" s="53"/>
      <c r="DS342" s="50"/>
      <c r="DT342" s="51"/>
      <c r="DU342" s="52"/>
      <c r="DV342" s="54"/>
      <c r="DW342" s="55"/>
      <c r="DX342" s="51"/>
      <c r="DY342" s="48"/>
      <c r="DZ342" s="48"/>
      <c r="EA342" s="36"/>
      <c r="EB342" s="37"/>
      <c r="EC342" s="2"/>
    </row>
    <row r="343" spans="10:133" ht="21.75" customHeight="1">
      <c r="J343" s="3"/>
      <c r="L343" s="3"/>
      <c r="DQ343" s="2"/>
      <c r="DR343" s="53"/>
      <c r="DS343" s="50"/>
      <c r="DT343" s="51"/>
      <c r="DU343" s="52"/>
      <c r="DV343" s="54"/>
      <c r="DW343" s="55"/>
      <c r="DX343" s="51"/>
      <c r="DY343" s="48"/>
      <c r="DZ343" s="48"/>
      <c r="EA343" s="36"/>
      <c r="EB343" s="37"/>
      <c r="EC343" s="2"/>
    </row>
    <row r="344" spans="10:133" ht="21.75" customHeight="1">
      <c r="J344" s="3"/>
      <c r="L344" s="3"/>
      <c r="DQ344" s="2"/>
      <c r="DR344" s="53"/>
      <c r="DS344" s="50"/>
      <c r="DT344" s="51"/>
      <c r="DU344" s="52"/>
      <c r="DV344" s="54"/>
      <c r="DW344" s="55"/>
      <c r="DX344" s="51"/>
      <c r="DY344" s="48"/>
      <c r="DZ344" s="48"/>
      <c r="EA344" s="36"/>
      <c r="EB344" s="37"/>
      <c r="EC344" s="2"/>
    </row>
    <row r="345" spans="10:133" ht="21.75" customHeight="1">
      <c r="J345" s="3"/>
      <c r="L345" s="3"/>
      <c r="DQ345" s="2"/>
      <c r="DR345" s="53"/>
      <c r="DS345" s="50"/>
      <c r="DT345" s="51"/>
      <c r="DU345" s="52"/>
      <c r="DV345" s="54"/>
      <c r="DW345" s="55"/>
      <c r="DX345" s="51"/>
      <c r="DY345" s="48"/>
      <c r="DZ345" s="48"/>
      <c r="EA345" s="36"/>
      <c r="EB345" s="37"/>
      <c r="EC345" s="2"/>
    </row>
    <row r="346" spans="10:133" ht="21.75" customHeight="1">
      <c r="J346" s="3"/>
      <c r="L346" s="3"/>
      <c r="DQ346" s="2"/>
      <c r="DR346" s="53"/>
      <c r="DS346" s="50"/>
      <c r="DT346" s="51"/>
      <c r="DU346" s="52"/>
      <c r="DV346" s="54"/>
      <c r="DW346" s="55"/>
      <c r="DX346" s="51"/>
      <c r="DY346" s="48"/>
      <c r="DZ346" s="48"/>
      <c r="EA346" s="36"/>
      <c r="EB346" s="37"/>
      <c r="EC346" s="2"/>
    </row>
    <row r="347" spans="10:133" ht="21.75" customHeight="1">
      <c r="J347" s="3"/>
      <c r="L347" s="3"/>
      <c r="DQ347" s="2"/>
      <c r="DR347" s="53"/>
      <c r="DS347" s="50"/>
      <c r="DT347" s="51"/>
      <c r="DU347" s="52"/>
      <c r="DV347" s="54"/>
      <c r="DW347" s="55"/>
      <c r="DX347" s="51"/>
      <c r="DY347" s="48"/>
      <c r="DZ347" s="48"/>
      <c r="EA347" s="36"/>
      <c r="EB347" s="37"/>
      <c r="EC347" s="2"/>
    </row>
    <row r="348" spans="10:133" ht="21.75" customHeight="1">
      <c r="J348" s="3"/>
      <c r="L348" s="3"/>
      <c r="DQ348" s="2"/>
      <c r="DR348" s="53"/>
      <c r="DS348" s="50"/>
      <c r="DT348" s="51"/>
      <c r="DU348" s="52"/>
      <c r="DV348" s="54"/>
      <c r="DW348" s="55"/>
      <c r="DX348" s="51"/>
      <c r="DY348" s="48"/>
      <c r="DZ348" s="48"/>
      <c r="EA348" s="36"/>
      <c r="EB348" s="37"/>
      <c r="EC348" s="2"/>
    </row>
    <row r="349" spans="10:133" ht="21.75" customHeight="1">
      <c r="J349" s="3"/>
      <c r="L349" s="3"/>
      <c r="DQ349" s="2"/>
      <c r="DR349" s="53"/>
      <c r="DS349" s="50"/>
      <c r="DT349" s="51"/>
      <c r="DU349" s="52"/>
      <c r="DV349" s="54"/>
      <c r="DW349" s="55"/>
      <c r="DX349" s="51"/>
      <c r="DY349" s="48"/>
      <c r="DZ349" s="48"/>
      <c r="EA349" s="36"/>
      <c r="EB349" s="37"/>
      <c r="EC349" s="2"/>
    </row>
    <row r="350" spans="10:133" ht="21.75" customHeight="1">
      <c r="J350" s="3"/>
      <c r="L350" s="3"/>
      <c r="DQ350" s="2"/>
      <c r="DR350" s="53"/>
      <c r="DS350" s="50"/>
      <c r="DT350" s="51"/>
      <c r="DU350" s="52"/>
      <c r="DV350" s="54"/>
      <c r="DW350" s="55"/>
      <c r="DX350" s="51"/>
      <c r="DY350" s="48"/>
      <c r="DZ350" s="48"/>
      <c r="EA350" s="36"/>
      <c r="EB350" s="37"/>
      <c r="EC350" s="2"/>
    </row>
    <row r="351" spans="10:133" ht="21.75" customHeight="1">
      <c r="J351" s="3"/>
      <c r="L351" s="3"/>
      <c r="DQ351" s="2"/>
      <c r="DR351" s="53"/>
      <c r="DS351" s="50"/>
      <c r="DT351" s="51"/>
      <c r="DU351" s="52"/>
      <c r="DV351" s="54"/>
      <c r="DW351" s="55"/>
      <c r="DX351" s="51"/>
      <c r="DY351" s="48"/>
      <c r="DZ351" s="48"/>
      <c r="EA351" s="36"/>
      <c r="EB351" s="37"/>
      <c r="EC351" s="2"/>
    </row>
    <row r="352" spans="10:133" ht="21.75" customHeight="1">
      <c r="J352" s="3"/>
      <c r="L352" s="3"/>
      <c r="DQ352" s="2"/>
      <c r="DR352" s="53"/>
      <c r="DS352" s="50"/>
      <c r="DT352" s="51"/>
      <c r="DU352" s="52"/>
      <c r="DV352" s="54"/>
      <c r="DW352" s="55"/>
      <c r="DX352" s="51"/>
      <c r="DY352" s="48"/>
      <c r="DZ352" s="48"/>
      <c r="EA352" s="36"/>
      <c r="EB352" s="37"/>
      <c r="EC352" s="2"/>
    </row>
    <row r="353" spans="10:133" ht="21.75" customHeight="1">
      <c r="J353" s="3"/>
      <c r="L353" s="3"/>
      <c r="DQ353" s="2"/>
      <c r="DR353" s="53"/>
      <c r="DS353" s="50"/>
      <c r="DT353" s="51"/>
      <c r="DU353" s="52"/>
      <c r="DV353" s="54"/>
      <c r="DW353" s="55"/>
      <c r="DX353" s="51"/>
      <c r="DY353" s="48"/>
      <c r="DZ353" s="48"/>
      <c r="EA353" s="36"/>
      <c r="EB353" s="37"/>
      <c r="EC353" s="2"/>
    </row>
    <row r="354" spans="10:133" ht="21.75" customHeight="1">
      <c r="J354" s="3"/>
      <c r="L354" s="3"/>
      <c r="DQ354" s="2"/>
      <c r="DR354" s="53"/>
      <c r="DS354" s="50"/>
      <c r="DT354" s="51"/>
      <c r="DU354" s="52"/>
      <c r="DV354" s="54"/>
      <c r="DW354" s="55"/>
      <c r="DX354" s="51"/>
      <c r="DY354" s="48"/>
      <c r="DZ354" s="48"/>
      <c r="EA354" s="36"/>
      <c r="EB354" s="37"/>
      <c r="EC354" s="2"/>
    </row>
    <row r="355" spans="10:133" ht="21.75" customHeight="1">
      <c r="J355" s="3"/>
      <c r="L355" s="3"/>
      <c r="DQ355" s="2"/>
      <c r="DR355" s="53"/>
      <c r="DS355" s="50"/>
      <c r="DT355" s="51"/>
      <c r="DU355" s="52"/>
      <c r="DV355" s="54"/>
      <c r="DW355" s="55"/>
      <c r="DX355" s="51"/>
      <c r="DY355" s="48"/>
      <c r="DZ355" s="48"/>
      <c r="EA355" s="36"/>
      <c r="EB355" s="37"/>
      <c r="EC355" s="2"/>
    </row>
    <row r="356" spans="10:133" ht="21.75" customHeight="1">
      <c r="J356" s="3"/>
      <c r="L356" s="3"/>
      <c r="DQ356" s="2"/>
      <c r="DR356" s="53"/>
      <c r="DS356" s="50"/>
      <c r="DT356" s="51"/>
      <c r="DU356" s="52"/>
      <c r="DV356" s="54"/>
      <c r="DW356" s="55"/>
      <c r="DX356" s="51"/>
      <c r="DY356" s="48"/>
      <c r="DZ356" s="48"/>
      <c r="EA356" s="36"/>
      <c r="EB356" s="37"/>
      <c r="EC356" s="2"/>
    </row>
    <row r="357" spans="10:133" ht="21.75" customHeight="1">
      <c r="J357" s="3"/>
      <c r="L357" s="3"/>
      <c r="DQ357" s="2"/>
      <c r="DR357" s="53"/>
      <c r="DS357" s="50"/>
      <c r="DT357" s="51"/>
      <c r="DU357" s="52"/>
      <c r="DV357" s="54"/>
      <c r="DW357" s="55"/>
      <c r="DX357" s="51"/>
      <c r="DY357" s="48"/>
      <c r="DZ357" s="48"/>
      <c r="EA357" s="36"/>
      <c r="EB357" s="37"/>
      <c r="EC357" s="2"/>
    </row>
    <row r="358" spans="10:133" ht="21.75" customHeight="1">
      <c r="J358" s="3"/>
      <c r="L358" s="3"/>
      <c r="DQ358" s="2"/>
      <c r="DR358" s="53"/>
      <c r="DS358" s="50"/>
      <c r="DT358" s="51"/>
      <c r="DU358" s="52"/>
      <c r="DV358" s="54"/>
      <c r="DW358" s="55"/>
      <c r="DX358" s="51"/>
      <c r="DY358" s="48"/>
      <c r="DZ358" s="48"/>
      <c r="EA358" s="36"/>
      <c r="EB358" s="37"/>
      <c r="EC358" s="2"/>
    </row>
    <row r="359" spans="10:133" ht="21.75" customHeight="1">
      <c r="J359" s="3"/>
      <c r="L359" s="3"/>
      <c r="DQ359" s="2"/>
      <c r="DR359" s="53"/>
      <c r="DS359" s="50"/>
      <c r="DT359" s="51"/>
      <c r="DU359" s="52"/>
      <c r="DV359" s="54"/>
      <c r="DW359" s="55"/>
      <c r="DX359" s="51"/>
      <c r="DY359" s="48"/>
      <c r="DZ359" s="48"/>
      <c r="EA359" s="36"/>
      <c r="EB359" s="37"/>
      <c r="EC359" s="2"/>
    </row>
    <row r="360" spans="10:133" ht="21.75" customHeight="1">
      <c r="J360" s="3"/>
      <c r="L360" s="3"/>
      <c r="DR360" s="53"/>
      <c r="DS360" s="50"/>
      <c r="DT360" s="51"/>
      <c r="DU360" s="52"/>
      <c r="DV360" s="54"/>
      <c r="DW360" s="55"/>
      <c r="DX360" s="51"/>
      <c r="DY360" s="48"/>
      <c r="DZ360" s="48"/>
      <c r="EA360" s="36"/>
      <c r="EB360" s="37"/>
      <c r="EC360" s="2"/>
    </row>
    <row r="361" spans="10:133" ht="21.75" customHeight="1">
      <c r="J361" s="3"/>
      <c r="L361" s="3"/>
      <c r="DR361" s="53"/>
      <c r="DS361" s="50"/>
      <c r="DT361" s="51"/>
      <c r="DU361" s="52"/>
      <c r="DV361" s="54"/>
      <c r="DW361" s="55"/>
      <c r="DX361" s="51"/>
      <c r="DY361" s="48"/>
      <c r="DZ361" s="48"/>
      <c r="EA361" s="36"/>
      <c r="EB361" s="37"/>
      <c r="EC361" s="2"/>
    </row>
    <row r="362" spans="10:133" ht="21.75" customHeight="1">
      <c r="J362" s="3"/>
      <c r="L362" s="3"/>
      <c r="DR362" s="53"/>
      <c r="DS362" s="50"/>
      <c r="DT362" s="51"/>
      <c r="DU362" s="52"/>
      <c r="DV362" s="54"/>
      <c r="DW362" s="55"/>
      <c r="DX362" s="51"/>
      <c r="DY362" s="48"/>
      <c r="DZ362" s="48"/>
      <c r="EA362" s="36"/>
      <c r="EB362" s="37"/>
      <c r="EC362" s="2"/>
    </row>
    <row r="363" spans="10:133" ht="21.75" customHeight="1">
      <c r="J363" s="3"/>
      <c r="L363" s="3"/>
      <c r="DR363" s="53"/>
      <c r="DS363" s="50"/>
      <c r="DT363" s="51"/>
      <c r="DU363" s="52"/>
      <c r="DV363" s="54"/>
      <c r="DW363" s="55"/>
      <c r="DX363" s="51"/>
      <c r="DY363" s="48"/>
      <c r="DZ363" s="48"/>
      <c r="EA363" s="36"/>
      <c r="EB363" s="37"/>
      <c r="EC363" s="2"/>
    </row>
    <row r="364" spans="10:133" ht="21.75" customHeight="1">
      <c r="J364" s="3"/>
      <c r="L364" s="3"/>
      <c r="DR364" s="53"/>
      <c r="DS364" s="50"/>
      <c r="DT364" s="51"/>
      <c r="DU364" s="52"/>
      <c r="DV364" s="54"/>
      <c r="DW364" s="55"/>
      <c r="DX364" s="51"/>
      <c r="DY364" s="48"/>
      <c r="DZ364" s="48"/>
      <c r="EA364" s="36"/>
      <c r="EB364" s="37"/>
      <c r="EC364" s="2"/>
    </row>
    <row r="365" spans="10:133" ht="21.75" customHeight="1">
      <c r="J365" s="3"/>
      <c r="L365" s="3"/>
      <c r="DR365" s="53"/>
      <c r="DS365" s="50"/>
      <c r="DT365" s="51"/>
      <c r="DU365" s="52"/>
      <c r="DV365" s="54"/>
      <c r="DW365" s="55"/>
      <c r="DX365" s="51"/>
      <c r="DY365" s="48"/>
      <c r="DZ365" s="48"/>
      <c r="EA365" s="36"/>
      <c r="EB365" s="37"/>
      <c r="EC365" s="2"/>
    </row>
    <row r="366" spans="10:133" ht="21.75" customHeight="1">
      <c r="J366" s="3"/>
      <c r="L366" s="3"/>
      <c r="DR366" s="53"/>
      <c r="DS366" s="50"/>
      <c r="DT366" s="51"/>
      <c r="DU366" s="52"/>
      <c r="DV366" s="54"/>
      <c r="DW366" s="55"/>
      <c r="DX366" s="51"/>
      <c r="DY366" s="48"/>
      <c r="DZ366" s="48"/>
      <c r="EA366" s="36"/>
      <c r="EB366" s="37"/>
      <c r="EC366" s="2"/>
    </row>
    <row r="367" spans="10:133" ht="21.75" customHeight="1">
      <c r="J367" s="3"/>
      <c r="L367" s="3"/>
      <c r="DR367" s="53"/>
      <c r="DS367" s="50"/>
      <c r="DT367" s="51"/>
      <c r="DU367" s="52"/>
      <c r="DV367" s="54"/>
      <c r="DW367" s="55"/>
      <c r="DX367" s="51"/>
      <c r="DY367" s="48"/>
      <c r="DZ367" s="48"/>
      <c r="EA367" s="36"/>
      <c r="EB367" s="37"/>
      <c r="EC367" s="2"/>
    </row>
    <row r="368" spans="10:133" ht="21.75" customHeight="1">
      <c r="J368" s="3"/>
      <c r="L368" s="3"/>
      <c r="DR368" s="53"/>
      <c r="DS368" s="50"/>
      <c r="DT368" s="51"/>
      <c r="DU368" s="52"/>
      <c r="DV368" s="54"/>
      <c r="DW368" s="55"/>
      <c r="DX368" s="51"/>
      <c r="DY368" s="48"/>
      <c r="DZ368" s="48"/>
      <c r="EA368" s="36"/>
      <c r="EB368" s="37"/>
      <c r="EC368" s="2"/>
    </row>
    <row r="369" spans="10:133" ht="21.75" customHeight="1">
      <c r="J369" s="3"/>
      <c r="L369" s="3"/>
      <c r="DR369" s="53"/>
      <c r="DS369" s="50"/>
      <c r="DT369" s="51"/>
      <c r="DU369" s="52"/>
      <c r="DV369" s="54"/>
      <c r="DW369" s="55"/>
      <c r="DX369" s="51"/>
      <c r="DY369" s="48"/>
      <c r="DZ369" s="48"/>
      <c r="EA369" s="36"/>
      <c r="EB369" s="37"/>
      <c r="EC369" s="2"/>
    </row>
    <row r="370" spans="10:133" ht="21.75" customHeight="1">
      <c r="J370" s="3"/>
      <c r="L370" s="3"/>
      <c r="DR370" s="53"/>
      <c r="DS370" s="50"/>
      <c r="DT370" s="51"/>
      <c r="DU370" s="52"/>
      <c r="DV370" s="54"/>
      <c r="DW370" s="55"/>
      <c r="DX370" s="51"/>
      <c r="DY370" s="48"/>
      <c r="DZ370" s="48"/>
      <c r="EA370" s="36"/>
      <c r="EB370" s="37"/>
      <c r="EC370" s="2"/>
    </row>
    <row r="371" spans="10:133" ht="21.75" customHeight="1">
      <c r="J371" s="3"/>
      <c r="L371" s="3"/>
      <c r="DR371" s="53"/>
      <c r="DS371" s="50"/>
      <c r="DT371" s="51"/>
      <c r="DU371" s="52"/>
      <c r="DV371" s="54"/>
      <c r="DW371" s="55"/>
      <c r="DX371" s="51"/>
      <c r="DY371" s="48"/>
      <c r="DZ371" s="48"/>
      <c r="EA371" s="36"/>
      <c r="EB371" s="37"/>
      <c r="EC371" s="2"/>
    </row>
    <row r="372" spans="10:133" ht="21.75" customHeight="1">
      <c r="J372" s="3"/>
      <c r="L372" s="3"/>
      <c r="DR372" s="53"/>
      <c r="DS372" s="50"/>
      <c r="DT372" s="51"/>
      <c r="DU372" s="52"/>
      <c r="DV372" s="54"/>
      <c r="DW372" s="55"/>
      <c r="DX372" s="51"/>
      <c r="DY372" s="48"/>
      <c r="DZ372" s="48"/>
      <c r="EA372" s="36"/>
      <c r="EB372" s="37"/>
      <c r="EC372" s="2"/>
    </row>
    <row r="373" spans="10:133" ht="21.75" customHeight="1">
      <c r="J373" s="3"/>
      <c r="L373" s="3"/>
      <c r="DR373" s="53"/>
      <c r="DS373" s="50"/>
      <c r="DT373" s="51"/>
      <c r="DU373" s="52"/>
      <c r="DV373" s="54"/>
      <c r="DW373" s="55"/>
      <c r="DX373" s="51"/>
      <c r="DY373" s="48"/>
      <c r="DZ373" s="48"/>
      <c r="EA373" s="36"/>
      <c r="EB373" s="37"/>
      <c r="EC373" s="2"/>
    </row>
    <row r="374" spans="10:133" ht="21.75" customHeight="1">
      <c r="J374" s="3"/>
      <c r="L374" s="3"/>
      <c r="DR374" s="53"/>
      <c r="DS374" s="50"/>
      <c r="DT374" s="51"/>
      <c r="DU374" s="52"/>
      <c r="DV374" s="54"/>
      <c r="DW374" s="55"/>
      <c r="DX374" s="51"/>
      <c r="DY374" s="48"/>
      <c r="DZ374" s="48"/>
      <c r="EA374" s="36"/>
      <c r="EB374" s="37"/>
      <c r="EC374" s="2"/>
    </row>
    <row r="375" spans="10:133" ht="21.75" customHeight="1">
      <c r="J375" s="3"/>
      <c r="L375" s="3"/>
      <c r="DR375" s="53"/>
      <c r="DS375" s="50"/>
      <c r="DT375" s="51"/>
      <c r="DU375" s="52"/>
      <c r="DV375" s="54"/>
      <c r="DW375" s="55"/>
      <c r="DX375" s="51"/>
      <c r="DY375" s="48"/>
      <c r="DZ375" s="48"/>
      <c r="EA375" s="36"/>
      <c r="EB375" s="37"/>
      <c r="EC375" s="2"/>
    </row>
    <row r="376" spans="10:133" ht="21.75" customHeight="1">
      <c r="J376" s="3"/>
      <c r="L376" s="3"/>
      <c r="DR376" s="53"/>
      <c r="DS376" s="50"/>
      <c r="DT376" s="51"/>
      <c r="DU376" s="52"/>
      <c r="DV376" s="54"/>
      <c r="DW376" s="55"/>
      <c r="DX376" s="51"/>
      <c r="DY376" s="48"/>
      <c r="DZ376" s="48"/>
      <c r="EA376" s="36"/>
      <c r="EB376" s="37"/>
      <c r="EC376" s="2"/>
    </row>
    <row r="377" spans="10:133" ht="21.75" customHeight="1">
      <c r="J377" s="3"/>
      <c r="L377" s="3"/>
      <c r="DR377" s="53"/>
      <c r="DS377" s="50"/>
      <c r="DT377" s="51"/>
      <c r="DU377" s="52"/>
      <c r="DV377" s="54"/>
      <c r="DW377" s="55"/>
      <c r="DX377" s="51"/>
      <c r="DY377" s="48"/>
      <c r="DZ377" s="48"/>
      <c r="EA377" s="36"/>
      <c r="EB377" s="37"/>
      <c r="EC377" s="2"/>
    </row>
    <row r="378" spans="10:133" ht="21.75" customHeight="1">
      <c r="J378" s="3"/>
      <c r="L378" s="3"/>
      <c r="DR378" s="53"/>
      <c r="DS378" s="50"/>
      <c r="DT378" s="51"/>
      <c r="DU378" s="52"/>
      <c r="DV378" s="54"/>
      <c r="DW378" s="55"/>
      <c r="DX378" s="51"/>
      <c r="DY378" s="48"/>
      <c r="DZ378" s="48"/>
      <c r="EA378" s="36"/>
      <c r="EB378" s="37"/>
      <c r="EC378" s="2"/>
    </row>
    <row r="379" spans="10:133" ht="21.75" customHeight="1">
      <c r="J379" s="3"/>
      <c r="L379" s="3"/>
      <c r="DR379" s="53"/>
      <c r="DS379" s="50"/>
      <c r="DT379" s="51"/>
      <c r="DU379" s="52"/>
      <c r="DV379" s="54"/>
      <c r="DW379" s="55"/>
      <c r="DX379" s="51"/>
      <c r="DY379" s="48"/>
      <c r="DZ379" s="48"/>
      <c r="EA379" s="36"/>
      <c r="EB379" s="37"/>
      <c r="EC379" s="2"/>
    </row>
    <row r="380" spans="10:133" ht="21.75" customHeight="1">
      <c r="J380" s="3"/>
      <c r="L380" s="3"/>
      <c r="DR380" s="53"/>
      <c r="DS380" s="50"/>
      <c r="DT380" s="51"/>
      <c r="DU380" s="52"/>
      <c r="DV380" s="54"/>
      <c r="DW380" s="55"/>
      <c r="DX380" s="51"/>
      <c r="DY380" s="48"/>
      <c r="DZ380" s="48"/>
      <c r="EA380" s="36"/>
      <c r="EB380" s="37"/>
      <c r="EC380" s="2"/>
    </row>
    <row r="381" spans="10:133" ht="21.75" customHeight="1">
      <c r="J381" s="3"/>
      <c r="L381" s="3"/>
      <c r="DR381" s="53"/>
      <c r="DS381" s="50"/>
      <c r="DT381" s="51"/>
      <c r="DU381" s="52"/>
      <c r="DV381" s="54"/>
      <c r="DW381" s="55"/>
      <c r="DX381" s="51"/>
      <c r="DY381" s="48"/>
      <c r="DZ381" s="48"/>
      <c r="EA381" s="36"/>
      <c r="EB381" s="37"/>
      <c r="EC381" s="2"/>
    </row>
    <row r="382" spans="10:133" ht="21.75" customHeight="1">
      <c r="J382" s="3"/>
      <c r="L382" s="3"/>
      <c r="DR382" s="53"/>
      <c r="DS382" s="50"/>
      <c r="DT382" s="51"/>
      <c r="DU382" s="52"/>
      <c r="DV382" s="54"/>
      <c r="DW382" s="55"/>
      <c r="DX382" s="51"/>
      <c r="DY382" s="48"/>
      <c r="DZ382" s="48"/>
      <c r="EA382" s="36"/>
      <c r="EB382" s="37"/>
      <c r="EC382" s="2"/>
    </row>
    <row r="383" spans="10:133" ht="21.75" customHeight="1">
      <c r="J383" s="3"/>
      <c r="L383" s="3"/>
      <c r="DR383" s="53"/>
      <c r="DS383" s="50"/>
      <c r="DT383" s="51"/>
      <c r="DU383" s="52"/>
      <c r="DV383" s="54"/>
      <c r="DW383" s="55"/>
      <c r="DX383" s="51"/>
      <c r="DY383" s="48"/>
      <c r="DZ383" s="48"/>
      <c r="EA383" s="36"/>
      <c r="EB383" s="37"/>
      <c r="EC383" s="2"/>
    </row>
    <row r="384" spans="10:133" ht="21.75" customHeight="1">
      <c r="J384" s="3"/>
      <c r="L384" s="3"/>
      <c r="DR384" s="53"/>
      <c r="DS384" s="50"/>
      <c r="DT384" s="51"/>
      <c r="DU384" s="52"/>
      <c r="DV384" s="54"/>
      <c r="DW384" s="55"/>
      <c r="DX384" s="51"/>
      <c r="DY384" s="48"/>
      <c r="DZ384" s="48"/>
      <c r="EA384" s="36"/>
      <c r="EB384" s="37"/>
      <c r="EC384" s="2"/>
    </row>
    <row r="385" spans="10:133" ht="21.75" customHeight="1">
      <c r="J385" s="3"/>
      <c r="L385" s="3"/>
      <c r="DR385" s="53"/>
      <c r="DS385" s="50"/>
      <c r="DT385" s="51"/>
      <c r="DU385" s="52"/>
      <c r="DV385" s="54"/>
      <c r="DW385" s="55"/>
      <c r="DX385" s="51"/>
      <c r="DY385" s="48"/>
      <c r="DZ385" s="48"/>
      <c r="EA385" s="36"/>
      <c r="EB385" s="37"/>
      <c r="EC385" s="2"/>
    </row>
    <row r="386" spans="1:133" ht="21.75" customHeight="1">
      <c r="A386" s="2"/>
      <c r="J386" s="3"/>
      <c r="L386" s="3"/>
      <c r="DR386" s="53"/>
      <c r="DS386" s="50"/>
      <c r="DT386" s="51"/>
      <c r="DU386" s="52"/>
      <c r="DV386" s="54"/>
      <c r="DW386" s="55"/>
      <c r="DX386" s="51"/>
      <c r="DY386" s="48"/>
      <c r="DZ386" s="48"/>
      <c r="EA386" s="36"/>
      <c r="EB386" s="37"/>
      <c r="EC386" s="2"/>
    </row>
    <row r="387" spans="1:133" ht="21.75" customHeight="1">
      <c r="A387" s="2"/>
      <c r="J387" s="3"/>
      <c r="L387" s="3"/>
      <c r="DR387" s="53"/>
      <c r="DS387" s="50"/>
      <c r="DT387" s="51"/>
      <c r="DU387" s="52"/>
      <c r="DV387" s="54"/>
      <c r="DW387" s="55"/>
      <c r="DX387" s="51"/>
      <c r="DY387" s="48"/>
      <c r="DZ387" s="48"/>
      <c r="EA387" s="36"/>
      <c r="EB387" s="37"/>
      <c r="EC387" s="2"/>
    </row>
    <row r="388" spans="1:133" ht="21.75" customHeight="1">
      <c r="A388" s="2"/>
      <c r="J388" s="3"/>
      <c r="L388" s="3"/>
      <c r="DR388" s="53"/>
      <c r="DS388" s="50"/>
      <c r="DT388" s="51"/>
      <c r="DU388" s="52"/>
      <c r="DV388" s="54"/>
      <c r="DW388" s="55"/>
      <c r="DX388" s="51"/>
      <c r="DY388" s="48"/>
      <c r="DZ388" s="48"/>
      <c r="EA388" s="36"/>
      <c r="EB388" s="37"/>
      <c r="EC388" s="2"/>
    </row>
    <row r="389" spans="1:133" ht="21.75" customHeight="1">
      <c r="A389" s="2"/>
      <c r="J389" s="3"/>
      <c r="L389" s="3"/>
      <c r="DR389" s="53"/>
      <c r="DS389" s="50"/>
      <c r="DT389" s="51"/>
      <c r="DU389" s="52"/>
      <c r="DV389" s="54"/>
      <c r="DW389" s="55"/>
      <c r="DX389" s="51"/>
      <c r="DY389" s="48"/>
      <c r="DZ389" s="48"/>
      <c r="EA389" s="36"/>
      <c r="EB389" s="37"/>
      <c r="EC389" s="2"/>
    </row>
    <row r="390" spans="1:133" ht="21.75" customHeight="1">
      <c r="A390" s="2"/>
      <c r="J390" s="3"/>
      <c r="L390" s="3"/>
      <c r="DR390" s="53"/>
      <c r="DS390" s="50"/>
      <c r="DT390" s="51"/>
      <c r="DU390" s="52"/>
      <c r="DV390" s="54"/>
      <c r="DW390" s="55"/>
      <c r="DX390" s="51"/>
      <c r="DY390" s="48"/>
      <c r="DZ390" s="48"/>
      <c r="EA390" s="36"/>
      <c r="EB390" s="37"/>
      <c r="EC390" s="2"/>
    </row>
    <row r="391" spans="1:12" ht="21.75">
      <c r="A391" s="2"/>
      <c r="J391" s="3"/>
      <c r="L391" s="3"/>
    </row>
    <row r="392" spans="1:12" ht="21.75">
      <c r="A392" s="2"/>
      <c r="J392" s="3"/>
      <c r="L392" s="3"/>
    </row>
    <row r="393" spans="1:12" ht="21.75">
      <c r="A393" s="2"/>
      <c r="J393" s="3"/>
      <c r="L393" s="3"/>
    </row>
    <row r="394" spans="1:12" ht="21.75">
      <c r="A394" s="2"/>
      <c r="J394" s="3"/>
      <c r="L394" s="3"/>
    </row>
    <row r="395" spans="1:12" ht="21.75">
      <c r="A395" s="2"/>
      <c r="J395" s="3"/>
      <c r="L395" s="3"/>
    </row>
    <row r="396" spans="1:12" ht="21.75">
      <c r="A396" s="2"/>
      <c r="J396" s="3"/>
      <c r="L396" s="3"/>
    </row>
    <row r="397" spans="1:12" ht="21.75">
      <c r="A397" s="2"/>
      <c r="J397" s="3"/>
      <c r="L397" s="3"/>
    </row>
    <row r="398" spans="1:12" ht="21.75">
      <c r="A398" s="2"/>
      <c r="J398" s="3"/>
      <c r="L398" s="3"/>
    </row>
    <row r="399" spans="1:12" ht="21.75">
      <c r="A399" s="2"/>
      <c r="J399" s="3"/>
      <c r="L399" s="3"/>
    </row>
    <row r="400" spans="1:12" ht="21.75">
      <c r="A400" s="2"/>
      <c r="J400" s="3"/>
      <c r="L400" s="3"/>
    </row>
    <row r="401" spans="1:12" ht="21.75">
      <c r="A401" s="2"/>
      <c r="J401" s="3"/>
      <c r="L401" s="3"/>
    </row>
    <row r="402" spans="1:12" ht="21.75">
      <c r="A402" s="2"/>
      <c r="J402" s="3"/>
      <c r="L402" s="3"/>
    </row>
    <row r="403" spans="1:12" ht="21.75">
      <c r="A403" s="2"/>
      <c r="J403" s="3"/>
      <c r="L403" s="3"/>
    </row>
    <row r="404" spans="1:12" ht="21.75">
      <c r="A404" s="2"/>
      <c r="J404" s="3"/>
      <c r="L404" s="3"/>
    </row>
    <row r="405" spans="1:12" ht="21.75">
      <c r="A405" s="2"/>
      <c r="J405" s="3"/>
      <c r="L405" s="3"/>
    </row>
    <row r="406" spans="1:12" ht="21.75">
      <c r="A406" s="2"/>
      <c r="J406" s="3"/>
      <c r="L406" s="3"/>
    </row>
    <row r="407" spans="1:12" ht="21.75">
      <c r="A407" s="2"/>
      <c r="J407" s="3"/>
      <c r="L407" s="3"/>
    </row>
    <row r="408" spans="1:12" ht="21.75">
      <c r="A408" s="2"/>
      <c r="J408" s="3"/>
      <c r="L408" s="3"/>
    </row>
    <row r="409" spans="1:12" ht="21.75">
      <c r="A409" s="2"/>
      <c r="J409" s="3"/>
      <c r="L409" s="3"/>
    </row>
    <row r="410" spans="1:12" ht="21.75">
      <c r="A410" s="2"/>
      <c r="J410" s="3"/>
      <c r="L410" s="3"/>
    </row>
    <row r="411" spans="1:12" ht="21.75">
      <c r="A411" s="2"/>
      <c r="J411" s="3"/>
      <c r="L411" s="3"/>
    </row>
    <row r="412" spans="1:12" ht="21.75">
      <c r="A412" s="2"/>
      <c r="J412" s="3"/>
      <c r="L412" s="3"/>
    </row>
    <row r="413" spans="1:12" ht="21.75">
      <c r="A413" s="2"/>
      <c r="J413" s="3"/>
      <c r="L413" s="3"/>
    </row>
    <row r="414" spans="1:12" ht="21.75">
      <c r="A414" s="2"/>
      <c r="J414" s="3"/>
      <c r="L414" s="3"/>
    </row>
    <row r="415" spans="1:12" ht="21.75">
      <c r="A415" s="2"/>
      <c r="J415" s="3"/>
      <c r="L415" s="3"/>
    </row>
    <row r="416" spans="1:12" ht="21.75">
      <c r="A416" s="2"/>
      <c r="J416" s="3"/>
      <c r="L416" s="3"/>
    </row>
    <row r="417" spans="1:12" ht="21.75">
      <c r="A417" s="2"/>
      <c r="J417" s="3"/>
      <c r="L417" s="3"/>
    </row>
    <row r="418" ht="21.75">
      <c r="L418" s="3"/>
    </row>
    <row r="419" ht="21.75">
      <c r="L419" s="3"/>
    </row>
    <row r="420" ht="21.75">
      <c r="L420" s="3"/>
    </row>
    <row r="421" ht="21.75">
      <c r="L421" s="3"/>
    </row>
    <row r="422" ht="21.75">
      <c r="L422" s="3"/>
    </row>
    <row r="514" spans="13:256" ht="21.75"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17"/>
      <c r="CJ514" s="17"/>
      <c r="CK514" s="17"/>
      <c r="CL514" s="17"/>
      <c r="CM514" s="17"/>
      <c r="CN514" s="17"/>
      <c r="CO514" s="17"/>
      <c r="CP514" s="17"/>
      <c r="CQ514" s="17"/>
      <c r="CR514" s="17"/>
      <c r="CS514" s="17"/>
      <c r="CT514" s="17"/>
      <c r="CU514" s="17"/>
      <c r="CV514" s="17"/>
      <c r="CW514" s="17"/>
      <c r="CX514" s="17"/>
      <c r="CY514" s="17"/>
      <c r="CZ514" s="17"/>
      <c r="DA514" s="17"/>
      <c r="DB514" s="17"/>
      <c r="DC514" s="17"/>
      <c r="DD514" s="17"/>
      <c r="DE514" s="17"/>
      <c r="DF514" s="17"/>
      <c r="DG514" s="17"/>
      <c r="DH514" s="17"/>
      <c r="DI514" s="17"/>
      <c r="DJ514" s="17"/>
      <c r="DK514" s="17"/>
      <c r="DL514" s="17"/>
      <c r="DM514" s="17"/>
      <c r="DN514" s="17"/>
      <c r="DO514" s="17"/>
      <c r="DP514" s="17"/>
      <c r="DQ514" s="17"/>
      <c r="DR514" s="17"/>
      <c r="DS514" s="17"/>
      <c r="DT514" s="17"/>
      <c r="DU514" s="17"/>
      <c r="DV514" s="17"/>
      <c r="DW514" s="17"/>
      <c r="DX514" s="17"/>
      <c r="DY514" s="17"/>
      <c r="DZ514" s="17"/>
      <c r="EA514" s="17"/>
      <c r="EB514" s="17"/>
      <c r="EC514" s="17"/>
      <c r="ED514" s="17"/>
      <c r="EE514" s="17"/>
      <c r="EF514" s="17"/>
      <c r="EG514" s="17"/>
      <c r="EH514" s="17"/>
      <c r="EI514" s="17"/>
      <c r="EJ514" s="17"/>
      <c r="EK514" s="17"/>
      <c r="EL514" s="17"/>
      <c r="EM514" s="17"/>
      <c r="EN514" s="17"/>
      <c r="EO514" s="17"/>
      <c r="EP514" s="17"/>
      <c r="EQ514" s="17"/>
      <c r="ER514" s="17"/>
      <c r="ES514" s="17"/>
      <c r="ET514" s="17"/>
      <c r="EU514" s="17"/>
      <c r="EV514" s="17"/>
      <c r="EW514" s="17"/>
      <c r="EX514" s="17"/>
      <c r="EY514" s="17"/>
      <c r="EZ514" s="17"/>
      <c r="FA514" s="17"/>
      <c r="FB514" s="17"/>
      <c r="FC514" s="17"/>
      <c r="FD514" s="17"/>
      <c r="FE514" s="17"/>
      <c r="FF514" s="17"/>
      <c r="FG514" s="17"/>
      <c r="FH514" s="17"/>
      <c r="FI514" s="17"/>
      <c r="FJ514" s="17"/>
      <c r="FK514" s="17"/>
      <c r="FL514" s="17"/>
      <c r="FM514" s="17"/>
      <c r="FN514" s="17"/>
      <c r="FO514" s="17"/>
      <c r="FP514" s="17"/>
      <c r="FQ514" s="17"/>
      <c r="FR514" s="17"/>
      <c r="FS514" s="17"/>
      <c r="FT514" s="17"/>
      <c r="FU514" s="17"/>
      <c r="FV514" s="17"/>
      <c r="FW514" s="17"/>
      <c r="FX514" s="17"/>
      <c r="FY514" s="17"/>
      <c r="FZ514" s="17"/>
      <c r="GA514" s="17"/>
      <c r="GB514" s="17"/>
      <c r="GC514" s="17"/>
      <c r="GD514" s="17"/>
      <c r="GE514" s="17"/>
      <c r="GF514" s="17"/>
      <c r="GG514" s="17"/>
      <c r="GH514" s="17"/>
      <c r="GI514" s="17"/>
      <c r="GJ514" s="17"/>
      <c r="GK514" s="17"/>
      <c r="GL514" s="17"/>
      <c r="GM514" s="17"/>
      <c r="GN514" s="17"/>
      <c r="GO514" s="17"/>
      <c r="GP514" s="17"/>
      <c r="GQ514" s="17"/>
      <c r="GR514" s="17"/>
      <c r="GS514" s="17"/>
      <c r="GT514" s="17"/>
      <c r="GU514" s="17"/>
      <c r="GV514" s="17"/>
      <c r="GW514" s="17"/>
      <c r="GX514" s="17"/>
      <c r="GY514" s="17"/>
      <c r="GZ514" s="17"/>
      <c r="HA514" s="17"/>
      <c r="HB514" s="17"/>
      <c r="HC514" s="17"/>
      <c r="HD514" s="17"/>
      <c r="HE514" s="17"/>
      <c r="HF514" s="17"/>
      <c r="HG514" s="17"/>
      <c r="HH514" s="17"/>
      <c r="HI514" s="17"/>
      <c r="HJ514" s="17"/>
      <c r="HK514" s="17"/>
      <c r="HL514" s="17"/>
      <c r="HM514" s="17"/>
      <c r="HN514" s="17"/>
      <c r="HO514" s="17"/>
      <c r="HP514" s="17"/>
      <c r="HQ514" s="17"/>
      <c r="HR514" s="17"/>
      <c r="HS514" s="17"/>
      <c r="HT514" s="17"/>
      <c r="HU514" s="17"/>
      <c r="HV514" s="17"/>
      <c r="HW514" s="17"/>
      <c r="HX514" s="17"/>
      <c r="HY514" s="17"/>
      <c r="HZ514" s="17"/>
      <c r="IA514" s="17"/>
      <c r="IB514" s="17"/>
      <c r="IC514" s="17"/>
      <c r="ID514" s="17"/>
      <c r="IE514" s="17"/>
      <c r="IF514" s="17"/>
      <c r="IG514" s="17"/>
      <c r="IH514" s="17"/>
      <c r="II514" s="17"/>
      <c r="IJ514" s="17"/>
      <c r="IK514" s="17"/>
      <c r="IL514" s="17"/>
      <c r="IM514" s="17"/>
      <c r="IN514" s="17"/>
      <c r="IO514" s="17"/>
      <c r="IP514" s="17"/>
      <c r="IQ514" s="17"/>
      <c r="IR514" s="17"/>
      <c r="IS514" s="17"/>
      <c r="IT514" s="17"/>
      <c r="IU514" s="17"/>
      <c r="IV514" s="17"/>
    </row>
    <row r="517" spans="1:256" s="17" customFormat="1" ht="21.75">
      <c r="A517" s="3"/>
      <c r="B517" s="3"/>
      <c r="C517" s="3"/>
      <c r="D517" s="3"/>
      <c r="E517" s="3"/>
      <c r="F517" s="3"/>
      <c r="G517" s="3"/>
      <c r="H517" s="3"/>
      <c r="I517" s="3"/>
      <c r="J517" s="15"/>
      <c r="K517" s="3"/>
      <c r="L517" s="2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  <c r="GI517" s="3"/>
      <c r="GJ517" s="3"/>
      <c r="GK517" s="3"/>
      <c r="GL517" s="3"/>
      <c r="GM517" s="3"/>
      <c r="GN517" s="3"/>
      <c r="GO517" s="3"/>
      <c r="GP517" s="3"/>
      <c r="GQ517" s="3"/>
      <c r="GR517" s="3"/>
      <c r="GS517" s="3"/>
      <c r="GT517" s="3"/>
      <c r="GU517" s="3"/>
      <c r="GV517" s="3"/>
      <c r="GW517" s="3"/>
      <c r="GX517" s="3"/>
      <c r="GY517" s="3"/>
      <c r="GZ517" s="3"/>
      <c r="HA517" s="3"/>
      <c r="HB517" s="3"/>
      <c r="HC517" s="3"/>
      <c r="HD517" s="3"/>
      <c r="HE517" s="3"/>
      <c r="HF517" s="3"/>
      <c r="HG517" s="3"/>
      <c r="HH517" s="3"/>
      <c r="HI517" s="3"/>
      <c r="HJ517" s="3"/>
      <c r="HK517" s="3"/>
      <c r="HL517" s="3"/>
      <c r="HM517" s="3"/>
      <c r="HN517" s="3"/>
      <c r="HO517" s="3"/>
      <c r="HP517" s="3"/>
      <c r="HQ517" s="3"/>
      <c r="HR517" s="3"/>
      <c r="HS517" s="3"/>
      <c r="HT517" s="3"/>
      <c r="HU517" s="3"/>
      <c r="HV517" s="3"/>
      <c r="HW517" s="3"/>
      <c r="HX517" s="3"/>
      <c r="HY517" s="3"/>
      <c r="HZ517" s="3"/>
      <c r="IA517" s="3"/>
      <c r="IB517" s="3"/>
      <c r="IC517" s="3"/>
      <c r="ID517" s="3"/>
      <c r="IE517" s="3"/>
      <c r="IF517" s="3"/>
      <c r="IG517" s="3"/>
      <c r="IH517" s="3"/>
      <c r="II517" s="3"/>
      <c r="IJ517" s="3"/>
      <c r="IK517" s="3"/>
      <c r="IL517" s="3"/>
      <c r="IM517" s="3"/>
      <c r="IN517" s="3"/>
      <c r="IO517" s="3"/>
      <c r="IP517" s="3"/>
      <c r="IQ517" s="3"/>
      <c r="IR517" s="3"/>
      <c r="IS517" s="3"/>
      <c r="IT517" s="3"/>
      <c r="IU517" s="3"/>
      <c r="IV517" s="3"/>
    </row>
  </sheetData>
  <sheetProtection/>
  <mergeCells count="72">
    <mergeCell ref="I78:I79"/>
    <mergeCell ref="J78:K79"/>
    <mergeCell ref="A78:A79"/>
    <mergeCell ref="B78:B79"/>
    <mergeCell ref="C78:C79"/>
    <mergeCell ref="D78:D79"/>
    <mergeCell ref="E78:F78"/>
    <mergeCell ref="G78:H78"/>
    <mergeCell ref="A75:I75"/>
    <mergeCell ref="J75:K75"/>
    <mergeCell ref="A76:I76"/>
    <mergeCell ref="J76:K76"/>
    <mergeCell ref="A77:I77"/>
    <mergeCell ref="J77:K77"/>
    <mergeCell ref="I54:I55"/>
    <mergeCell ref="J54:K55"/>
    <mergeCell ref="B73:I73"/>
    <mergeCell ref="J73:K73"/>
    <mergeCell ref="A74:I74"/>
    <mergeCell ref="J74:K74"/>
    <mergeCell ref="A52:I52"/>
    <mergeCell ref="J52:K52"/>
    <mergeCell ref="A53:I53"/>
    <mergeCell ref="J53:K53"/>
    <mergeCell ref="A54:A55"/>
    <mergeCell ref="B54:B55"/>
    <mergeCell ref="C54:C55"/>
    <mergeCell ref="D54:D55"/>
    <mergeCell ref="E54:F54"/>
    <mergeCell ref="G54:H54"/>
    <mergeCell ref="B49:I49"/>
    <mergeCell ref="J49:K49"/>
    <mergeCell ref="A50:I50"/>
    <mergeCell ref="J50:K50"/>
    <mergeCell ref="A51:I51"/>
    <mergeCell ref="J51:K51"/>
    <mergeCell ref="I30:I31"/>
    <mergeCell ref="J30:K31"/>
    <mergeCell ref="A30:A31"/>
    <mergeCell ref="B30:B31"/>
    <mergeCell ref="C30:C31"/>
    <mergeCell ref="D30:D31"/>
    <mergeCell ref="E30:F30"/>
    <mergeCell ref="G30:H30"/>
    <mergeCell ref="A27:I27"/>
    <mergeCell ref="J27:K27"/>
    <mergeCell ref="A28:I28"/>
    <mergeCell ref="J28:K28"/>
    <mergeCell ref="A29:I29"/>
    <mergeCell ref="J29:K29"/>
    <mergeCell ref="A26:I26"/>
    <mergeCell ref="J26:K26"/>
    <mergeCell ref="A6:A7"/>
    <mergeCell ref="B6:B7"/>
    <mergeCell ref="C6:C7"/>
    <mergeCell ref="D6:D7"/>
    <mergeCell ref="E6:F6"/>
    <mergeCell ref="G6:H6"/>
    <mergeCell ref="A4:I4"/>
    <mergeCell ref="J4:K4"/>
    <mergeCell ref="A5:I5"/>
    <mergeCell ref="J5:K5"/>
    <mergeCell ref="B25:I25"/>
    <mergeCell ref="J25:K25"/>
    <mergeCell ref="I6:I7"/>
    <mergeCell ref="J6:K7"/>
    <mergeCell ref="B1:I1"/>
    <mergeCell ref="J1:K1"/>
    <mergeCell ref="A2:I2"/>
    <mergeCell ref="J2:K2"/>
    <mergeCell ref="A3:I3"/>
    <mergeCell ref="J3:K3"/>
  </mergeCells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19" sqref="E19"/>
    </sheetView>
  </sheetViews>
  <sheetFormatPr defaultColWidth="9.00390625" defaultRowHeight="24"/>
  <cols>
    <col min="1" max="1" width="8.25390625" style="176" customWidth="1"/>
    <col min="2" max="2" width="59.375" style="176" customWidth="1"/>
    <col min="3" max="4" width="13.125" style="176" customWidth="1"/>
    <col min="5" max="5" width="17.625" style="176" customWidth="1"/>
    <col min="6" max="6" width="16.75390625" style="176" customWidth="1"/>
    <col min="7" max="16384" width="9.00390625" style="176" customWidth="1"/>
  </cols>
  <sheetData>
    <row r="1" spans="1:6" ht="29.25" customHeight="1">
      <c r="A1" s="493" t="s">
        <v>129</v>
      </c>
      <c r="B1" s="493"/>
      <c r="C1" s="493"/>
      <c r="D1" s="493"/>
      <c r="E1" s="493"/>
      <c r="F1" s="493"/>
    </row>
    <row r="2" spans="1:6" ht="21.75">
      <c r="A2" s="494" t="s">
        <v>130</v>
      </c>
      <c r="B2" s="494"/>
      <c r="C2" s="494"/>
      <c r="D2" s="494"/>
      <c r="E2" s="494"/>
      <c r="F2" s="494"/>
    </row>
    <row r="3" spans="1:6" ht="21.75">
      <c r="A3" s="494" t="s">
        <v>131</v>
      </c>
      <c r="B3" s="494"/>
      <c r="C3" s="494"/>
      <c r="D3" s="494"/>
      <c r="E3" s="494"/>
      <c r="F3" s="494"/>
    </row>
    <row r="4" spans="1:6" ht="21.75">
      <c r="A4" s="274" t="s">
        <v>139</v>
      </c>
      <c r="B4" s="274"/>
      <c r="C4" s="274"/>
      <c r="D4" s="274"/>
      <c r="E4" s="274"/>
      <c r="F4" s="274"/>
    </row>
    <row r="5" spans="1:6" ht="21.75">
      <c r="A5" s="275" t="s">
        <v>140</v>
      </c>
      <c r="B5" s="275"/>
      <c r="C5" s="275"/>
      <c r="E5" s="275" t="s">
        <v>132</v>
      </c>
      <c r="F5" s="275"/>
    </row>
    <row r="6" spans="1:6" ht="21.75">
      <c r="A6" s="275" t="s">
        <v>141</v>
      </c>
      <c r="B6" s="275"/>
      <c r="C6" s="275"/>
      <c r="D6" s="275"/>
      <c r="E6" s="275"/>
      <c r="F6" s="275"/>
    </row>
    <row r="7" spans="1:6" ht="22.5" thickBot="1">
      <c r="A7" s="275" t="s">
        <v>222</v>
      </c>
      <c r="B7" s="275"/>
      <c r="C7" s="275" t="s">
        <v>277</v>
      </c>
      <c r="D7" s="274" t="s">
        <v>142</v>
      </c>
      <c r="E7" s="274" t="s">
        <v>143</v>
      </c>
      <c r="F7" s="275"/>
    </row>
    <row r="8" spans="1:6" ht="22.5" thickTop="1">
      <c r="A8" s="276" t="s">
        <v>133</v>
      </c>
      <c r="B8" s="276" t="s">
        <v>0</v>
      </c>
      <c r="C8" s="276" t="s">
        <v>2</v>
      </c>
      <c r="D8" s="276" t="s">
        <v>3</v>
      </c>
      <c r="E8" s="276" t="s">
        <v>134</v>
      </c>
      <c r="F8" s="276" t="s">
        <v>1</v>
      </c>
    </row>
    <row r="9" spans="1:6" s="278" customFormat="1" ht="22.5" thickBot="1">
      <c r="A9" s="277"/>
      <c r="B9" s="277"/>
      <c r="C9" s="277"/>
      <c r="D9" s="277"/>
      <c r="E9" s="277"/>
      <c r="F9" s="277"/>
    </row>
    <row r="10" spans="1:6" s="278" customFormat="1" ht="22.5" thickTop="1">
      <c r="A10" s="249">
        <v>1</v>
      </c>
      <c r="B10" s="224" t="s">
        <v>44</v>
      </c>
      <c r="C10" s="224">
        <v>1</v>
      </c>
      <c r="D10" s="279" t="s">
        <v>0</v>
      </c>
      <c r="E10" s="280">
        <f>' หมวดงานครุภัณฑ์ ปร.4'!I50</f>
        <v>644019.58</v>
      </c>
      <c r="F10" s="249"/>
    </row>
    <row r="11" spans="1:6" ht="22.5" customHeight="1">
      <c r="A11" s="249"/>
      <c r="B11" s="224"/>
      <c r="C11" s="224"/>
      <c r="D11" s="224"/>
      <c r="E11" s="281"/>
      <c r="F11" s="282"/>
    </row>
    <row r="12" spans="1:6" ht="22.5" customHeight="1">
      <c r="A12" s="283"/>
      <c r="B12" s="284"/>
      <c r="C12" s="284"/>
      <c r="D12" s="284"/>
      <c r="E12" s="285"/>
      <c r="F12" s="282"/>
    </row>
    <row r="13" spans="1:6" ht="22.5" customHeight="1">
      <c r="A13" s="283"/>
      <c r="B13" s="284"/>
      <c r="C13" s="284"/>
      <c r="D13" s="284"/>
      <c r="E13" s="285"/>
      <c r="F13" s="282"/>
    </row>
    <row r="14" spans="1:6" ht="23.25" customHeight="1">
      <c r="A14" s="283"/>
      <c r="B14" s="284"/>
      <c r="C14" s="284"/>
      <c r="D14" s="284"/>
      <c r="E14" s="285"/>
      <c r="F14" s="282"/>
    </row>
    <row r="15" spans="1:6" ht="23.25" customHeight="1">
      <c r="A15" s="283"/>
      <c r="B15" s="284"/>
      <c r="C15" s="284"/>
      <c r="D15" s="284"/>
      <c r="E15" s="285"/>
      <c r="F15" s="282"/>
    </row>
    <row r="16" spans="1:6" ht="23.25" customHeight="1">
      <c r="A16" s="249"/>
      <c r="B16" s="224"/>
      <c r="C16" s="224"/>
      <c r="D16" s="224"/>
      <c r="E16" s="281"/>
      <c r="F16" s="282"/>
    </row>
    <row r="17" spans="1:6" ht="23.25" customHeight="1">
      <c r="A17" s="249"/>
      <c r="B17" s="224"/>
      <c r="C17" s="224"/>
      <c r="D17" s="224"/>
      <c r="E17" s="281"/>
      <c r="F17" s="282"/>
    </row>
    <row r="18" spans="1:6" ht="23.25" customHeight="1">
      <c r="A18" s="249"/>
      <c r="B18" s="224"/>
      <c r="C18" s="224"/>
      <c r="D18" s="224"/>
      <c r="E18" s="281"/>
      <c r="F18" s="282"/>
    </row>
    <row r="19" spans="1:6" ht="23.25" customHeight="1">
      <c r="A19" s="282"/>
      <c r="B19" s="282"/>
      <c r="C19" s="282"/>
      <c r="D19" s="282"/>
      <c r="E19" s="286">
        <f>SUM(E10:E18)</f>
        <v>644019.58</v>
      </c>
      <c r="F19" s="282"/>
    </row>
    <row r="20" spans="1:6" ht="23.25" customHeight="1">
      <c r="A20" s="282"/>
      <c r="B20" s="282" t="s">
        <v>135</v>
      </c>
      <c r="C20" s="282"/>
      <c r="D20" s="282"/>
      <c r="E20" s="287">
        <f>E19*0.07</f>
        <v>45081.3706</v>
      </c>
      <c r="F20" s="282"/>
    </row>
    <row r="21" spans="1:6" ht="22.5" customHeight="1">
      <c r="A21" s="282"/>
      <c r="B21" s="282" t="s">
        <v>136</v>
      </c>
      <c r="C21" s="282"/>
      <c r="D21" s="282"/>
      <c r="E21" s="288">
        <f>SUM(E19:E20)</f>
        <v>689100.9506</v>
      </c>
      <c r="F21" s="282"/>
    </row>
    <row r="22" spans="1:6" ht="22.5" customHeight="1">
      <c r="A22" s="282"/>
      <c r="B22" s="282"/>
      <c r="C22" s="282"/>
      <c r="D22" s="282"/>
      <c r="E22" s="282"/>
      <c r="F22" s="282"/>
    </row>
    <row r="23" spans="1:6" ht="23.25" customHeight="1">
      <c r="A23" s="282"/>
      <c r="B23" s="282"/>
      <c r="C23" s="282"/>
      <c r="D23" s="282"/>
      <c r="E23" s="282"/>
      <c r="F23" s="282"/>
    </row>
    <row r="24" ht="22.5" customHeight="1"/>
    <row r="25" ht="22.5" customHeight="1"/>
    <row r="26" ht="22.5" customHeight="1"/>
    <row r="27" ht="22.5" customHeight="1"/>
    <row r="29" ht="30.75" customHeight="1"/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110" zoomScaleNormal="110" zoomScalePageLayoutView="0" workbookViewId="0" topLeftCell="A9">
      <selection activeCell="N22" sqref="N22"/>
    </sheetView>
  </sheetViews>
  <sheetFormatPr defaultColWidth="9.00390625" defaultRowHeight="24"/>
  <cols>
    <col min="1" max="1" width="4.875" style="28" customWidth="1"/>
    <col min="2" max="2" width="43.50390625" style="28" customWidth="1"/>
    <col min="3" max="3" width="9.125" style="28" customWidth="1"/>
    <col min="4" max="4" width="5.625" style="28" customWidth="1"/>
    <col min="5" max="5" width="9.75390625" style="28" customWidth="1"/>
    <col min="6" max="6" width="11.00390625" style="28" customWidth="1"/>
    <col min="7" max="7" width="9.75390625" style="28" customWidth="1"/>
    <col min="8" max="8" width="11.00390625" style="28" customWidth="1"/>
    <col min="9" max="9" width="13.00390625" style="28" customWidth="1"/>
    <col min="10" max="10" width="7.50390625" style="28" customWidth="1"/>
    <col min="11" max="11" width="8.00390625" style="28" customWidth="1"/>
    <col min="12" max="16384" width="9.00390625" style="28" customWidth="1"/>
  </cols>
  <sheetData>
    <row r="1" spans="1:11" ht="27.75">
      <c r="A1" s="367" t="s">
        <v>10</v>
      </c>
      <c r="B1" s="520" t="s">
        <v>11</v>
      </c>
      <c r="C1" s="520"/>
      <c r="D1" s="520"/>
      <c r="E1" s="520"/>
      <c r="F1" s="520"/>
      <c r="G1" s="520"/>
      <c r="H1" s="520"/>
      <c r="I1" s="520"/>
      <c r="J1" s="521"/>
      <c r="K1" s="521"/>
    </row>
    <row r="2" spans="1:11" ht="24">
      <c r="A2" s="503" t="s">
        <v>137</v>
      </c>
      <c r="B2" s="503"/>
      <c r="C2" s="503"/>
      <c r="D2" s="503"/>
      <c r="E2" s="503"/>
      <c r="F2" s="503"/>
      <c r="G2" s="503"/>
      <c r="H2" s="503"/>
      <c r="I2" s="503"/>
      <c r="J2" s="506"/>
      <c r="K2" s="506"/>
    </row>
    <row r="3" spans="1:11" ht="24">
      <c r="A3" s="503" t="s">
        <v>22</v>
      </c>
      <c r="B3" s="503"/>
      <c r="C3" s="503"/>
      <c r="D3" s="503"/>
      <c r="E3" s="503"/>
      <c r="F3" s="503"/>
      <c r="G3" s="503"/>
      <c r="H3" s="503"/>
      <c r="I3" s="503"/>
      <c r="J3" s="506"/>
      <c r="K3" s="506"/>
    </row>
    <row r="4" spans="1:11" ht="24">
      <c r="A4" s="503" t="s">
        <v>23</v>
      </c>
      <c r="B4" s="503"/>
      <c r="C4" s="503"/>
      <c r="D4" s="503"/>
      <c r="E4" s="503"/>
      <c r="F4" s="503"/>
      <c r="G4" s="503"/>
      <c r="H4" s="503"/>
      <c r="I4" s="503"/>
      <c r="J4" s="506"/>
      <c r="K4" s="506"/>
    </row>
    <row r="5" spans="1:11" ht="24">
      <c r="A5" s="524" t="s">
        <v>278</v>
      </c>
      <c r="B5" s="524"/>
      <c r="C5" s="524"/>
      <c r="D5" s="524"/>
      <c r="E5" s="524"/>
      <c r="F5" s="524"/>
      <c r="G5" s="524"/>
      <c r="H5" s="524"/>
      <c r="I5" s="524"/>
      <c r="J5" s="525" t="s">
        <v>311</v>
      </c>
      <c r="K5" s="525"/>
    </row>
    <row r="6" spans="1:11" ht="24">
      <c r="A6" s="536" t="s">
        <v>12</v>
      </c>
      <c r="B6" s="536" t="s">
        <v>0</v>
      </c>
      <c r="C6" s="536" t="s">
        <v>2</v>
      </c>
      <c r="D6" s="536" t="s">
        <v>3</v>
      </c>
      <c r="E6" s="538" t="s">
        <v>4</v>
      </c>
      <c r="F6" s="538"/>
      <c r="G6" s="538" t="s">
        <v>5</v>
      </c>
      <c r="H6" s="538"/>
      <c r="I6" s="536" t="s">
        <v>13</v>
      </c>
      <c r="J6" s="539" t="s">
        <v>1</v>
      </c>
      <c r="K6" s="540"/>
    </row>
    <row r="7" spans="1:11" ht="24">
      <c r="A7" s="537"/>
      <c r="B7" s="537"/>
      <c r="C7" s="537"/>
      <c r="D7" s="537"/>
      <c r="E7" s="153" t="s">
        <v>14</v>
      </c>
      <c r="F7" s="153" t="s">
        <v>15</v>
      </c>
      <c r="G7" s="153" t="s">
        <v>14</v>
      </c>
      <c r="H7" s="153" t="s">
        <v>15</v>
      </c>
      <c r="I7" s="537"/>
      <c r="J7" s="541"/>
      <c r="K7" s="542"/>
    </row>
    <row r="8" spans="1:11" ht="24">
      <c r="A8" s="154">
        <v>4</v>
      </c>
      <c r="B8" s="155" t="s">
        <v>102</v>
      </c>
      <c r="C8" s="156"/>
      <c r="D8" s="43"/>
      <c r="E8" s="156"/>
      <c r="F8" s="44"/>
      <c r="G8" s="58"/>
      <c r="H8" s="44"/>
      <c r="I8" s="44"/>
      <c r="J8" s="157"/>
      <c r="K8" s="158"/>
    </row>
    <row r="9" spans="1:11" ht="24">
      <c r="A9" s="159">
        <v>4.1</v>
      </c>
      <c r="B9" s="57" t="s">
        <v>99</v>
      </c>
      <c r="C9" s="161"/>
      <c r="D9" s="40"/>
      <c r="E9" s="162"/>
      <c r="F9" s="162"/>
      <c r="G9" s="162"/>
      <c r="H9" s="162"/>
      <c r="I9" s="30"/>
      <c r="J9" s="163"/>
      <c r="K9" s="164"/>
    </row>
    <row r="10" spans="1:11" ht="24">
      <c r="A10" s="159">
        <v>1</v>
      </c>
      <c r="B10" s="160" t="s">
        <v>249</v>
      </c>
      <c r="C10" s="161">
        <v>3</v>
      </c>
      <c r="D10" s="40" t="s">
        <v>7</v>
      </c>
      <c r="E10" s="264">
        <v>38785.05</v>
      </c>
      <c r="F10" s="264">
        <f aca="true" t="shared" si="0" ref="F10:F17">E10*C10</f>
        <v>116355.15000000001</v>
      </c>
      <c r="G10" s="264"/>
      <c r="H10" s="264"/>
      <c r="I10" s="264">
        <f aca="true" t="shared" si="1" ref="I10:I17">SUM(H10,F10)</f>
        <v>116355.15000000001</v>
      </c>
      <c r="J10" s="163"/>
      <c r="K10" s="164"/>
    </row>
    <row r="11" spans="1:11" ht="24">
      <c r="A11" s="159">
        <v>2</v>
      </c>
      <c r="B11" s="39" t="s">
        <v>103</v>
      </c>
      <c r="C11" s="161">
        <v>1</v>
      </c>
      <c r="D11" s="40" t="s">
        <v>7</v>
      </c>
      <c r="E11" s="264">
        <v>120467.28</v>
      </c>
      <c r="F11" s="264">
        <f t="shared" si="0"/>
        <v>120467.28</v>
      </c>
      <c r="G11" s="264"/>
      <c r="H11" s="264"/>
      <c r="I11" s="264">
        <f t="shared" si="1"/>
        <v>120467.28</v>
      </c>
      <c r="J11" s="165"/>
      <c r="K11" s="166"/>
    </row>
    <row r="12" spans="1:11" ht="24">
      <c r="A12" s="159">
        <v>3</v>
      </c>
      <c r="B12" s="39" t="s">
        <v>104</v>
      </c>
      <c r="C12" s="161">
        <v>1</v>
      </c>
      <c r="D12" s="40" t="s">
        <v>7</v>
      </c>
      <c r="E12" s="264">
        <v>28000</v>
      </c>
      <c r="F12" s="264">
        <f t="shared" si="0"/>
        <v>28000</v>
      </c>
      <c r="G12" s="264"/>
      <c r="H12" s="264"/>
      <c r="I12" s="264">
        <f t="shared" si="1"/>
        <v>28000</v>
      </c>
      <c r="J12" s="165"/>
      <c r="K12" s="166"/>
    </row>
    <row r="13" spans="1:11" ht="24">
      <c r="A13" s="159">
        <v>4</v>
      </c>
      <c r="B13" s="39" t="s">
        <v>250</v>
      </c>
      <c r="C13" s="161">
        <v>2</v>
      </c>
      <c r="D13" s="40" t="s">
        <v>19</v>
      </c>
      <c r="E13" s="264">
        <v>16000</v>
      </c>
      <c r="F13" s="264">
        <f t="shared" si="0"/>
        <v>32000</v>
      </c>
      <c r="G13" s="264"/>
      <c r="H13" s="264"/>
      <c r="I13" s="264">
        <f t="shared" si="1"/>
        <v>32000</v>
      </c>
      <c r="J13" s="165"/>
      <c r="K13" s="166"/>
    </row>
    <row r="14" spans="1:11" ht="24">
      <c r="A14" s="159">
        <v>5</v>
      </c>
      <c r="B14" s="39" t="s">
        <v>105</v>
      </c>
      <c r="C14" s="161">
        <v>2</v>
      </c>
      <c r="D14" s="40" t="s">
        <v>8</v>
      </c>
      <c r="E14" s="264">
        <v>5000</v>
      </c>
      <c r="F14" s="264">
        <f t="shared" si="0"/>
        <v>10000</v>
      </c>
      <c r="G14" s="264"/>
      <c r="H14" s="264"/>
      <c r="I14" s="264">
        <f t="shared" si="1"/>
        <v>10000</v>
      </c>
      <c r="J14" s="165"/>
      <c r="K14" s="166"/>
    </row>
    <row r="15" spans="1:11" ht="24">
      <c r="A15" s="159">
        <v>6</v>
      </c>
      <c r="B15" s="39" t="s">
        <v>251</v>
      </c>
      <c r="C15" s="161">
        <v>1</v>
      </c>
      <c r="D15" s="40" t="s">
        <v>6</v>
      </c>
      <c r="E15" s="264">
        <v>2496</v>
      </c>
      <c r="F15" s="264">
        <f t="shared" si="0"/>
        <v>2496</v>
      </c>
      <c r="G15" s="264"/>
      <c r="H15" s="264"/>
      <c r="I15" s="264">
        <f t="shared" si="1"/>
        <v>2496</v>
      </c>
      <c r="J15" s="165"/>
      <c r="K15" s="168"/>
    </row>
    <row r="16" spans="1:11" ht="24">
      <c r="A16" s="159">
        <v>7</v>
      </c>
      <c r="B16" s="39" t="s">
        <v>252</v>
      </c>
      <c r="C16" s="201">
        <v>2</v>
      </c>
      <c r="D16" s="40" t="s">
        <v>6</v>
      </c>
      <c r="E16" s="264">
        <v>1040</v>
      </c>
      <c r="F16" s="264">
        <f t="shared" si="0"/>
        <v>2080</v>
      </c>
      <c r="G16" s="264"/>
      <c r="H16" s="264"/>
      <c r="I16" s="264">
        <f t="shared" si="1"/>
        <v>2080</v>
      </c>
      <c r="J16" s="165"/>
      <c r="K16" s="168"/>
    </row>
    <row r="17" spans="1:11" ht="24">
      <c r="A17" s="159">
        <v>8</v>
      </c>
      <c r="B17" s="39" t="s">
        <v>107</v>
      </c>
      <c r="C17" s="161">
        <v>12</v>
      </c>
      <c r="D17" s="40" t="s">
        <v>6</v>
      </c>
      <c r="E17" s="264">
        <v>884.28</v>
      </c>
      <c r="F17" s="264">
        <f t="shared" si="0"/>
        <v>10611.36</v>
      </c>
      <c r="G17" s="264"/>
      <c r="H17" s="264"/>
      <c r="I17" s="264">
        <f t="shared" si="1"/>
        <v>10611.36</v>
      </c>
      <c r="J17" s="165"/>
      <c r="K17" s="168"/>
    </row>
    <row r="18" spans="1:11" ht="24">
      <c r="A18" s="159"/>
      <c r="B18" s="39"/>
      <c r="C18" s="161"/>
      <c r="D18" s="40"/>
      <c r="E18" s="162"/>
      <c r="F18" s="169"/>
      <c r="G18" s="162"/>
      <c r="H18" s="162"/>
      <c r="I18" s="30"/>
      <c r="J18" s="165"/>
      <c r="K18" s="166"/>
    </row>
    <row r="19" spans="1:11" ht="24">
      <c r="A19" s="159"/>
      <c r="B19" s="170"/>
      <c r="C19" s="171"/>
      <c r="D19" s="172"/>
      <c r="E19" s="173"/>
      <c r="F19" s="169"/>
      <c r="G19" s="173"/>
      <c r="H19" s="162"/>
      <c r="I19" s="30"/>
      <c r="J19" s="165"/>
      <c r="K19" s="166"/>
    </row>
    <row r="20" spans="1:11" ht="24">
      <c r="A20" s="159"/>
      <c r="B20" s="174"/>
      <c r="C20" s="171"/>
      <c r="D20" s="35"/>
      <c r="E20" s="162"/>
      <c r="F20" s="169"/>
      <c r="G20" s="175"/>
      <c r="H20" s="162"/>
      <c r="I20" s="30"/>
      <c r="J20" s="165"/>
      <c r="K20" s="166"/>
    </row>
    <row r="21" spans="1:11" ht="24">
      <c r="A21" s="159"/>
      <c r="B21" s="39"/>
      <c r="C21" s="171"/>
      <c r="D21" s="40"/>
      <c r="E21" s="162"/>
      <c r="F21" s="169"/>
      <c r="G21" s="167"/>
      <c r="H21" s="162"/>
      <c r="I21" s="30"/>
      <c r="J21" s="165"/>
      <c r="K21" s="166"/>
    </row>
    <row r="22" spans="1:11" ht="24">
      <c r="A22" s="159"/>
      <c r="B22" s="176"/>
      <c r="C22" s="177"/>
      <c r="D22" s="178"/>
      <c r="E22" s="179"/>
      <c r="F22" s="179"/>
      <c r="G22" s="180"/>
      <c r="H22" s="179"/>
      <c r="I22" s="44"/>
      <c r="J22" s="181"/>
      <c r="K22" s="182"/>
    </row>
    <row r="23" spans="1:11" ht="24">
      <c r="A23" s="159"/>
      <c r="B23" s="176"/>
      <c r="C23" s="289"/>
      <c r="D23" s="290"/>
      <c r="E23" s="185"/>
      <c r="F23" s="185"/>
      <c r="G23" s="180"/>
      <c r="H23" s="179"/>
      <c r="I23" s="188"/>
      <c r="J23" s="181"/>
      <c r="K23" s="182"/>
    </row>
    <row r="24" spans="1:11" ht="24">
      <c r="A24" s="159"/>
      <c r="B24" s="39"/>
      <c r="C24" s="183"/>
      <c r="D24" s="170"/>
      <c r="E24" s="184"/>
      <c r="F24" s="185"/>
      <c r="G24" s="186"/>
      <c r="H24" s="187"/>
      <c r="I24" s="188"/>
      <c r="J24" s="181"/>
      <c r="K24" s="182"/>
    </row>
    <row r="25" spans="1:11" ht="24">
      <c r="A25" s="189"/>
      <c r="B25" s="97" t="s">
        <v>106</v>
      </c>
      <c r="C25" s="191"/>
      <c r="D25" s="192"/>
      <c r="E25" s="193"/>
      <c r="F25" s="194"/>
      <c r="G25" s="193"/>
      <c r="H25" s="194"/>
      <c r="I25" s="100">
        <f>SUM(I10:I24)</f>
        <v>322009.79</v>
      </c>
      <c r="J25" s="197"/>
      <c r="K25" s="198"/>
    </row>
    <row r="26" spans="1:11" ht="27.75">
      <c r="A26" s="367" t="s">
        <v>10</v>
      </c>
      <c r="B26" s="520" t="s">
        <v>11</v>
      </c>
      <c r="C26" s="520"/>
      <c r="D26" s="520"/>
      <c r="E26" s="520"/>
      <c r="F26" s="520"/>
      <c r="G26" s="520"/>
      <c r="H26" s="520"/>
      <c r="I26" s="520"/>
      <c r="J26" s="521"/>
      <c r="K26" s="521"/>
    </row>
    <row r="27" spans="1:11" ht="24">
      <c r="A27" s="503" t="s">
        <v>138</v>
      </c>
      <c r="B27" s="503"/>
      <c r="C27" s="503"/>
      <c r="D27" s="503"/>
      <c r="E27" s="503"/>
      <c r="F27" s="503"/>
      <c r="G27" s="503"/>
      <c r="H27" s="503"/>
      <c r="I27" s="503"/>
      <c r="J27" s="506"/>
      <c r="K27" s="506"/>
    </row>
    <row r="28" spans="1:11" ht="24">
      <c r="A28" s="503" t="s">
        <v>22</v>
      </c>
      <c r="B28" s="503"/>
      <c r="C28" s="503"/>
      <c r="D28" s="503"/>
      <c r="E28" s="503"/>
      <c r="F28" s="503"/>
      <c r="G28" s="503"/>
      <c r="H28" s="503"/>
      <c r="I28" s="503"/>
      <c r="J28" s="506"/>
      <c r="K28" s="506"/>
    </row>
    <row r="29" spans="1:11" ht="24">
      <c r="A29" s="503" t="s">
        <v>23</v>
      </c>
      <c r="B29" s="503"/>
      <c r="C29" s="503"/>
      <c r="D29" s="503"/>
      <c r="E29" s="503"/>
      <c r="F29" s="503"/>
      <c r="G29" s="503"/>
      <c r="H29" s="503"/>
      <c r="I29" s="503"/>
      <c r="J29" s="506"/>
      <c r="K29" s="506"/>
    </row>
    <row r="30" spans="1:11" ht="24">
      <c r="A30" s="524" t="s">
        <v>279</v>
      </c>
      <c r="B30" s="524"/>
      <c r="C30" s="524"/>
      <c r="D30" s="524"/>
      <c r="E30" s="524"/>
      <c r="F30" s="524"/>
      <c r="G30" s="524"/>
      <c r="H30" s="524"/>
      <c r="I30" s="524"/>
      <c r="J30" s="525" t="s">
        <v>312</v>
      </c>
      <c r="K30" s="525"/>
    </row>
    <row r="31" spans="1:11" ht="24">
      <c r="A31" s="536" t="s">
        <v>12</v>
      </c>
      <c r="B31" s="536" t="s">
        <v>0</v>
      </c>
      <c r="C31" s="536" t="s">
        <v>2</v>
      </c>
      <c r="D31" s="536" t="s">
        <v>3</v>
      </c>
      <c r="E31" s="538" t="s">
        <v>4</v>
      </c>
      <c r="F31" s="538"/>
      <c r="G31" s="538" t="s">
        <v>5</v>
      </c>
      <c r="H31" s="538"/>
      <c r="I31" s="536" t="s">
        <v>13</v>
      </c>
      <c r="J31" s="539" t="s">
        <v>1</v>
      </c>
      <c r="K31" s="540"/>
    </row>
    <row r="32" spans="1:11" ht="24">
      <c r="A32" s="537"/>
      <c r="B32" s="537"/>
      <c r="C32" s="537"/>
      <c r="D32" s="537"/>
      <c r="E32" s="153" t="s">
        <v>14</v>
      </c>
      <c r="F32" s="153" t="s">
        <v>15</v>
      </c>
      <c r="G32" s="153" t="s">
        <v>14</v>
      </c>
      <c r="H32" s="153" t="s">
        <v>15</v>
      </c>
      <c r="I32" s="537"/>
      <c r="J32" s="541"/>
      <c r="K32" s="542"/>
    </row>
    <row r="33" spans="1:11" ht="24">
      <c r="A33" s="265"/>
      <c r="B33" s="57"/>
      <c r="C33" s="156"/>
      <c r="D33" s="43"/>
      <c r="E33" s="156"/>
      <c r="F33" s="44"/>
      <c r="G33" s="58"/>
      <c r="H33" s="44"/>
      <c r="I33" s="44"/>
      <c r="J33" s="157"/>
      <c r="K33" s="158"/>
    </row>
    <row r="34" spans="1:11" ht="24">
      <c r="A34" s="159">
        <v>4.2</v>
      </c>
      <c r="B34" s="155" t="s">
        <v>108</v>
      </c>
      <c r="C34" s="161"/>
      <c r="D34" s="40"/>
      <c r="E34" s="162"/>
      <c r="F34" s="162"/>
      <c r="G34" s="162"/>
      <c r="H34" s="162"/>
      <c r="I34" s="30"/>
      <c r="J34" s="163"/>
      <c r="K34" s="164"/>
    </row>
    <row r="35" spans="1:11" ht="24">
      <c r="A35" s="159">
        <v>1</v>
      </c>
      <c r="B35" s="160" t="s">
        <v>249</v>
      </c>
      <c r="C35" s="161">
        <v>3</v>
      </c>
      <c r="D35" s="40" t="s">
        <v>7</v>
      </c>
      <c r="E35" s="264">
        <v>38785.05</v>
      </c>
      <c r="F35" s="264">
        <f>E35*C35</f>
        <v>116355.15000000001</v>
      </c>
      <c r="G35" s="264"/>
      <c r="H35" s="264"/>
      <c r="I35" s="264">
        <f>SUM(H35,F35)</f>
        <v>116355.15000000001</v>
      </c>
      <c r="J35" s="163"/>
      <c r="K35" s="164"/>
    </row>
    <row r="36" spans="1:11" ht="24">
      <c r="A36" s="159">
        <v>2</v>
      </c>
      <c r="B36" s="39" t="s">
        <v>103</v>
      </c>
      <c r="C36" s="161">
        <v>1</v>
      </c>
      <c r="D36" s="40" t="s">
        <v>7</v>
      </c>
      <c r="E36" s="264">
        <v>120467.28</v>
      </c>
      <c r="F36" s="264">
        <f>E36*C36</f>
        <v>120467.28</v>
      </c>
      <c r="G36" s="264"/>
      <c r="H36" s="264"/>
      <c r="I36" s="264">
        <f>SUM(H36,F36)</f>
        <v>120467.28</v>
      </c>
      <c r="J36" s="165"/>
      <c r="K36" s="166"/>
    </row>
    <row r="37" spans="1:11" ht="24">
      <c r="A37" s="159">
        <v>3</v>
      </c>
      <c r="B37" s="39" t="s">
        <v>104</v>
      </c>
      <c r="C37" s="161">
        <v>1</v>
      </c>
      <c r="D37" s="40" t="s">
        <v>7</v>
      </c>
      <c r="E37" s="264">
        <v>28000</v>
      </c>
      <c r="F37" s="264">
        <f aca="true" t="shared" si="2" ref="F37:F42">E37*C37</f>
        <v>28000</v>
      </c>
      <c r="G37" s="264"/>
      <c r="H37" s="264"/>
      <c r="I37" s="264">
        <f aca="true" t="shared" si="3" ref="I37:I42">SUM(H37,F37)</f>
        <v>28000</v>
      </c>
      <c r="J37" s="165"/>
      <c r="K37" s="166"/>
    </row>
    <row r="38" spans="1:11" ht="24">
      <c r="A38" s="159">
        <v>4</v>
      </c>
      <c r="B38" s="39" t="s">
        <v>250</v>
      </c>
      <c r="C38" s="161">
        <v>2</v>
      </c>
      <c r="D38" s="40" t="s">
        <v>19</v>
      </c>
      <c r="E38" s="264">
        <v>16000</v>
      </c>
      <c r="F38" s="264">
        <f t="shared" si="2"/>
        <v>32000</v>
      </c>
      <c r="G38" s="264"/>
      <c r="H38" s="264"/>
      <c r="I38" s="264">
        <f t="shared" si="3"/>
        <v>32000</v>
      </c>
      <c r="J38" s="165"/>
      <c r="K38" s="166"/>
    </row>
    <row r="39" spans="1:11" ht="24">
      <c r="A39" s="159">
        <v>5</v>
      </c>
      <c r="B39" s="39" t="s">
        <v>105</v>
      </c>
      <c r="C39" s="161">
        <v>2</v>
      </c>
      <c r="D39" s="40" t="s">
        <v>8</v>
      </c>
      <c r="E39" s="264">
        <v>5000</v>
      </c>
      <c r="F39" s="264">
        <f t="shared" si="2"/>
        <v>10000</v>
      </c>
      <c r="G39" s="264"/>
      <c r="H39" s="264"/>
      <c r="I39" s="264">
        <f t="shared" si="3"/>
        <v>10000</v>
      </c>
      <c r="J39" s="165"/>
      <c r="K39" s="166"/>
    </row>
    <row r="40" spans="1:11" ht="24">
      <c r="A40" s="159">
        <v>6</v>
      </c>
      <c r="B40" s="39" t="s">
        <v>253</v>
      </c>
      <c r="C40" s="161">
        <v>1</v>
      </c>
      <c r="D40" s="40" t="s">
        <v>6</v>
      </c>
      <c r="E40" s="264">
        <v>2496</v>
      </c>
      <c r="F40" s="264">
        <f t="shared" si="2"/>
        <v>2496</v>
      </c>
      <c r="G40" s="264"/>
      <c r="H40" s="264"/>
      <c r="I40" s="264">
        <f t="shared" si="3"/>
        <v>2496</v>
      </c>
      <c r="J40" s="165"/>
      <c r="K40" s="168"/>
    </row>
    <row r="41" spans="1:11" ht="24">
      <c r="A41" s="159">
        <v>7</v>
      </c>
      <c r="B41" s="39" t="s">
        <v>254</v>
      </c>
      <c r="C41" s="201">
        <v>2</v>
      </c>
      <c r="D41" s="40" t="s">
        <v>6</v>
      </c>
      <c r="E41" s="264">
        <v>1040</v>
      </c>
      <c r="F41" s="264">
        <f t="shared" si="2"/>
        <v>2080</v>
      </c>
      <c r="G41" s="264"/>
      <c r="H41" s="264"/>
      <c r="I41" s="264">
        <f t="shared" si="3"/>
        <v>2080</v>
      </c>
      <c r="J41" s="165"/>
      <c r="K41" s="168"/>
    </row>
    <row r="42" spans="1:11" ht="24">
      <c r="A42" s="159">
        <v>8</v>
      </c>
      <c r="B42" s="39" t="s">
        <v>107</v>
      </c>
      <c r="C42" s="161">
        <v>12</v>
      </c>
      <c r="D42" s="40" t="s">
        <v>6</v>
      </c>
      <c r="E42" s="264">
        <v>884.28</v>
      </c>
      <c r="F42" s="264">
        <f t="shared" si="2"/>
        <v>10611.36</v>
      </c>
      <c r="G42" s="264"/>
      <c r="H42" s="264"/>
      <c r="I42" s="264">
        <f t="shared" si="3"/>
        <v>10611.36</v>
      </c>
      <c r="J42" s="165"/>
      <c r="K42" s="168"/>
    </row>
    <row r="43" spans="1:11" ht="24">
      <c r="A43" s="159"/>
      <c r="B43" s="39"/>
      <c r="C43" s="161"/>
      <c r="D43" s="40"/>
      <c r="E43" s="162"/>
      <c r="F43" s="169"/>
      <c r="G43" s="162"/>
      <c r="H43" s="162"/>
      <c r="I43" s="30"/>
      <c r="J43" s="165"/>
      <c r="K43" s="166"/>
    </row>
    <row r="44" spans="1:11" ht="24">
      <c r="A44" s="159"/>
      <c r="B44" s="170"/>
      <c r="C44" s="171"/>
      <c r="D44" s="172"/>
      <c r="E44" s="173"/>
      <c r="F44" s="169"/>
      <c r="G44" s="173"/>
      <c r="H44" s="162"/>
      <c r="I44" s="30"/>
      <c r="J44" s="165"/>
      <c r="K44" s="166"/>
    </row>
    <row r="45" spans="1:11" ht="24">
      <c r="A45" s="159"/>
      <c r="B45" s="174"/>
      <c r="C45" s="171"/>
      <c r="D45" s="35"/>
      <c r="E45" s="162"/>
      <c r="F45" s="169"/>
      <c r="G45" s="175"/>
      <c r="H45" s="162"/>
      <c r="I45" s="30"/>
      <c r="J45" s="165"/>
      <c r="K45" s="166"/>
    </row>
    <row r="46" spans="1:11" ht="24">
      <c r="A46" s="159"/>
      <c r="B46" s="174"/>
      <c r="C46" s="171"/>
      <c r="D46" s="35"/>
      <c r="E46" s="162"/>
      <c r="F46" s="169"/>
      <c r="G46" s="291"/>
      <c r="H46" s="162"/>
      <c r="I46" s="30"/>
      <c r="J46" s="165"/>
      <c r="K46" s="166"/>
    </row>
    <row r="47" spans="1:11" ht="24">
      <c r="A47" s="159"/>
      <c r="B47" s="39"/>
      <c r="C47" s="171"/>
      <c r="D47" s="40"/>
      <c r="E47" s="162"/>
      <c r="F47" s="169"/>
      <c r="G47" s="167"/>
      <c r="H47" s="162"/>
      <c r="I47" s="30"/>
      <c r="J47" s="165"/>
      <c r="K47" s="166"/>
    </row>
    <row r="48" spans="1:11" ht="24">
      <c r="A48" s="159"/>
      <c r="B48" s="176"/>
      <c r="C48" s="177"/>
      <c r="D48" s="178"/>
      <c r="E48" s="179"/>
      <c r="F48" s="179"/>
      <c r="G48" s="180"/>
      <c r="H48" s="179"/>
      <c r="I48" s="44"/>
      <c r="J48" s="181"/>
      <c r="K48" s="182"/>
    </row>
    <row r="49" spans="1:11" ht="24">
      <c r="A49" s="296"/>
      <c r="B49" s="297" t="s">
        <v>109</v>
      </c>
      <c r="C49" s="298"/>
      <c r="D49" s="299"/>
      <c r="E49" s="300"/>
      <c r="F49" s="301"/>
      <c r="G49" s="302"/>
      <c r="H49" s="303"/>
      <c r="I49" s="69">
        <f>SUM(I35:I48)</f>
        <v>322009.79</v>
      </c>
      <c r="J49" s="181"/>
      <c r="K49" s="182"/>
    </row>
    <row r="50" spans="1:11" ht="24">
      <c r="A50" s="292"/>
      <c r="B50" s="190" t="s">
        <v>110</v>
      </c>
      <c r="C50" s="293"/>
      <c r="D50" s="294"/>
      <c r="E50" s="195"/>
      <c r="F50" s="196"/>
      <c r="G50" s="195"/>
      <c r="H50" s="196"/>
      <c r="I50" s="295">
        <f>SUM(I25+I49)</f>
        <v>644019.58</v>
      </c>
      <c r="J50" s="266"/>
      <c r="K50" s="267"/>
    </row>
  </sheetData>
  <sheetProtection/>
  <mergeCells count="36">
    <mergeCell ref="I31:I32"/>
    <mergeCell ref="J31:K32"/>
    <mergeCell ref="A31:A32"/>
    <mergeCell ref="B31:B32"/>
    <mergeCell ref="C31:C32"/>
    <mergeCell ref="D31:D32"/>
    <mergeCell ref="E31:F31"/>
    <mergeCell ref="G31:H31"/>
    <mergeCell ref="A28:I28"/>
    <mergeCell ref="J28:K28"/>
    <mergeCell ref="A29:I29"/>
    <mergeCell ref="J29:K29"/>
    <mergeCell ref="A30:I30"/>
    <mergeCell ref="J30:K30"/>
    <mergeCell ref="I6:I7"/>
    <mergeCell ref="J6:K7"/>
    <mergeCell ref="B26:I26"/>
    <mergeCell ref="J26:K26"/>
    <mergeCell ref="A27:I27"/>
    <mergeCell ref="J27:K27"/>
    <mergeCell ref="B1:I1"/>
    <mergeCell ref="J1:K1"/>
    <mergeCell ref="A2:I2"/>
    <mergeCell ref="J2:K2"/>
    <mergeCell ref="A3:I3"/>
    <mergeCell ref="J3:K3"/>
    <mergeCell ref="A4:I4"/>
    <mergeCell ref="J4:K4"/>
    <mergeCell ref="A5:I5"/>
    <mergeCell ref="J5:K5"/>
    <mergeCell ref="A6:A7"/>
    <mergeCell ref="B6:B7"/>
    <mergeCell ref="C6:C7"/>
    <mergeCell ref="D6:D7"/>
    <mergeCell ref="E6:F6"/>
    <mergeCell ref="G6:H6"/>
  </mergeCells>
  <printOptions/>
  <pageMargins left="0.7" right="0.7" top="0.75" bottom="0.75" header="0.3" footer="0.3"/>
  <pageSetup fitToHeight="0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Chanara</dc:creator>
  <cp:keywords/>
  <dc:description/>
  <cp:lastModifiedBy>อัญชนา ศิลปวรณ์วิวัฒน์</cp:lastModifiedBy>
  <cp:lastPrinted>2023-09-05T01:59:04Z</cp:lastPrinted>
  <dcterms:created xsi:type="dcterms:W3CDTF">2012-09-10T04:51:59Z</dcterms:created>
  <dcterms:modified xsi:type="dcterms:W3CDTF">2023-09-08T09:25:00Z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0x01010085AA5E38096A16449314129E9FF899F3</vt:lpwstr>
  </property>
  <property fmtid="{D5CDD505-2E9C-101B-9397-08002B2CF9AE}" pid="3" name="_activity">
    <vt:lpwstr/>
  </property>
</Properties>
</file>