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6. ปี งปม. 2567\งานทาสีผนังภายนอกอาคารรพี 24-11-66\4. เอกสารส่ง คกก ราคากลาง\ส่ง กก ราคากลางครั้งที่ 6\"/>
    </mc:Choice>
  </mc:AlternateContent>
  <bookViews>
    <workbookView xWindow="-105" yWindow="-105" windowWidth="23250" windowHeight="12450" tabRatio="512" activeTab="1"/>
  </bookViews>
  <sheets>
    <sheet name="ใบสรุป ปร.4" sheetId="18" r:id="rId1"/>
    <sheet name="งานปรับปรุง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1" l="1"/>
  <c r="H17" i="21"/>
  <c r="F17" i="21"/>
  <c r="I17" i="21" l="1"/>
  <c r="F21" i="21" l="1"/>
  <c r="H21" i="21"/>
  <c r="I21" i="21" l="1"/>
  <c r="I22" i="21" s="1"/>
  <c r="H9" i="21"/>
  <c r="I9" i="21" s="1"/>
  <c r="I11" i="21" s="1"/>
  <c r="H13" i="21" l="1"/>
  <c r="F13" i="21"/>
  <c r="I13" i="21" l="1"/>
  <c r="I7" i="18"/>
  <c r="F18" i="21"/>
  <c r="H34" i="21"/>
  <c r="F34" i="21"/>
  <c r="H14" i="21" l="1"/>
  <c r="I34" i="21"/>
  <c r="I36" i="21" s="1"/>
  <c r="H18" i="21"/>
  <c r="I18" i="21" s="1"/>
  <c r="I19" i="21" s="1"/>
  <c r="F14" i="21" l="1"/>
  <c r="I14" i="21" s="1"/>
  <c r="I15" i="21" s="1"/>
  <c r="I23" i="21" s="1"/>
  <c r="I13" i="18"/>
  <c r="I8" i="18" l="1"/>
  <c r="I9" i="18" s="1"/>
  <c r="M7" i="18" s="1"/>
  <c r="L7" i="18"/>
  <c r="I10" i="18" l="1"/>
  <c r="I11" i="18" s="1"/>
  <c r="I14" i="18" s="1"/>
  <c r="M16" i="18" s="1"/>
  <c r="M8" i="18"/>
  <c r="M14" i="18" l="1"/>
</calcChain>
</file>

<file path=xl/sharedStrings.xml><?xml version="1.0" encoding="utf-8"?>
<sst xmlns="http://schemas.openxmlformats.org/spreadsheetml/2006/main" count="96" uniqueCount="56">
  <si>
    <t xml:space="preserve"> </t>
  </si>
  <si>
    <t>รายการ</t>
  </si>
  <si>
    <t>หน่วย</t>
  </si>
  <si>
    <t>จำนวน</t>
  </si>
  <si>
    <t>ค่าวัสดุ</t>
  </si>
  <si>
    <t>ค่าแรงงาน</t>
  </si>
  <si>
    <t xml:space="preserve">  มหาวิทยาลัยเทคโนโลยีราชมงคลพระนคร</t>
  </si>
  <si>
    <t>หมายเหตุ</t>
  </si>
  <si>
    <t>ลำดับที่</t>
  </si>
  <si>
    <t>ราคาต่อหน่วย</t>
  </si>
  <si>
    <t>จำนวนเงิน</t>
  </si>
  <si>
    <t>รวม</t>
  </si>
  <si>
    <t>ค่าวัสดุและค่าแรง</t>
  </si>
  <si>
    <r>
      <t>สถานที่ก่อสร้าง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ศูนย์เทเวศร์                          </t>
    </r>
    <r>
      <rPr>
        <b/>
        <sz val="14"/>
        <rFont val="TH SarabunPSK"/>
        <family val="2"/>
      </rPr>
      <t>แบบเลขที่</t>
    </r>
    <r>
      <rPr>
        <b/>
        <u/>
        <sz val="14"/>
        <rFont val="TH SarabunPSK"/>
        <family val="2"/>
      </rPr>
      <t xml:space="preserve">                          </t>
    </r>
    <r>
      <rPr>
        <b/>
        <sz val="14"/>
        <rFont val="TH SarabunPSK"/>
        <family val="2"/>
      </rPr>
      <t xml:space="preserve"> รายการเลขที่</t>
    </r>
    <r>
      <rPr>
        <b/>
        <u/>
        <sz val="14"/>
        <rFont val="TH SarabunPSK"/>
        <family val="2"/>
      </rPr>
      <t xml:space="preserve">                                                              .</t>
    </r>
  </si>
  <si>
    <t>ตร.ม.</t>
  </si>
  <si>
    <t>ค่า Factor F</t>
  </si>
  <si>
    <t>ราคารวม</t>
  </si>
  <si>
    <t>รวมราคางานก่อสร้าง</t>
  </si>
  <si>
    <t>จุด</t>
  </si>
  <si>
    <t>รวมราคาค่างานก่อสร้างทั้งโครงการ</t>
  </si>
  <si>
    <t>..............................................................</t>
  </si>
  <si>
    <t xml:space="preserve"> นางสาววนิดา เฉยกลิ่น </t>
  </si>
  <si>
    <t>ค่าใช้จ่ายพิเศษ</t>
  </si>
  <si>
    <t>งานฝ้าเพดาน</t>
  </si>
  <si>
    <t>งานผนัง</t>
  </si>
  <si>
    <t>รวมงานฝ้าเพดาน</t>
  </si>
  <si>
    <r>
      <t>งาน</t>
    </r>
    <r>
      <rPr>
        <b/>
        <u/>
        <sz val="14"/>
        <rFont val="TH SarabunPSK"/>
        <family val="2"/>
      </rPr>
      <t xml:space="preserve">  กายภาพและสิ่งแวดล้อม                                     </t>
    </r>
    <r>
      <rPr>
        <b/>
        <sz val="14"/>
        <rFont val="TH SarabunPSK"/>
        <family val="2"/>
      </rPr>
      <t>กอง</t>
    </r>
    <r>
      <rPr>
        <b/>
        <u/>
        <sz val="14"/>
        <rFont val="TH SarabunPSK"/>
        <family val="2"/>
      </rPr>
      <t xml:space="preserve"> นโยบายและแผน                                 </t>
    </r>
    <r>
      <rPr>
        <b/>
        <sz val="14"/>
        <rFont val="TH SarabunPSK"/>
        <family val="2"/>
      </rPr>
      <t>กรม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                              .               </t>
    </r>
  </si>
  <si>
    <r>
      <t>สถานที่ก่อสร้าง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ศูนย์เทเวศร์                          </t>
    </r>
    <r>
      <rPr>
        <b/>
        <sz val="14"/>
        <rFont val="TH SarabunPSK"/>
        <family val="2"/>
      </rPr>
      <t>แบบเลขที่</t>
    </r>
    <r>
      <rPr>
        <b/>
        <u/>
        <sz val="14"/>
        <rFont val="TH SarabunPSK"/>
        <family val="2"/>
      </rPr>
      <t xml:space="preserve">                          </t>
    </r>
    <r>
      <rPr>
        <b/>
        <sz val="14"/>
        <rFont val="TH SarabunPSK"/>
        <family val="2"/>
      </rPr>
      <t xml:space="preserve"> รายการเลขที่</t>
    </r>
    <r>
      <rPr>
        <b/>
        <u/>
        <sz val="14"/>
        <rFont val="TH SarabunPSK"/>
        <family val="2"/>
      </rPr>
      <t xml:space="preserve">                                                               .</t>
    </r>
  </si>
  <si>
    <r>
      <t>งาน</t>
    </r>
    <r>
      <rPr>
        <b/>
        <u/>
        <sz val="14"/>
        <rFont val="TH SarabunPSK"/>
        <family val="2"/>
      </rPr>
      <t xml:space="preserve">   กายภาพและสิ่งแวดล้อม                                      </t>
    </r>
    <r>
      <rPr>
        <b/>
        <sz val="14"/>
        <rFont val="TH SarabunPSK"/>
        <family val="2"/>
      </rPr>
      <t>กอง</t>
    </r>
    <r>
      <rPr>
        <b/>
        <u/>
        <sz val="14"/>
        <rFont val="TH SarabunPSK"/>
        <family val="2"/>
      </rPr>
      <t xml:space="preserve"> นโยบายและแผน                                </t>
    </r>
    <r>
      <rPr>
        <b/>
        <sz val="14"/>
        <rFont val="TH SarabunPSK"/>
        <family val="2"/>
      </rPr>
      <t>กรม</t>
    </r>
    <r>
      <rPr>
        <b/>
        <u/>
        <sz val="14"/>
        <rFont val="TH SarabunPSK"/>
        <family val="2"/>
      </rPr>
      <t xml:space="preserve">  มหาวิทยาลัยเทคโนโลยีราชมงคลพระนคร                                       .                                        </t>
    </r>
  </si>
  <si>
    <t>**หมายเหตุ</t>
  </si>
  <si>
    <t>งานฉาบซ่อมอยู่บนที่สูงจำเป็นต้องใช้นั่งร้านและอุปกรณ์ป้องกันเพื่อความปลอดภัย</t>
  </si>
  <si>
    <t>รวมงานฉาบซ่อมรอยร้าวและส่วนผิว คสล. ที่หลุดร่อน</t>
  </si>
  <si>
    <t>งานค่าใช้จ่ายพิเศษ</t>
  </si>
  <si>
    <t>งานทาสี</t>
  </si>
  <si>
    <t>งานฉาบซ่อมรอยร้าว</t>
  </si>
  <si>
    <t>รวมข้อ 1- ข้อ 2</t>
  </si>
  <si>
    <t>รวมราคางานทาสี</t>
  </si>
  <si>
    <t>ผู้ประมาณราคา</t>
  </si>
  <si>
    <t>l/S</t>
  </si>
  <si>
    <r>
      <t>รายการประมาณราคาค่าก่อสร้าง</t>
    </r>
    <r>
      <rPr>
        <b/>
        <u/>
        <sz val="14"/>
        <rFont val="TH SarabunPSK"/>
        <family val="2"/>
      </rPr>
      <t xml:space="preserve">            ปรับปรุงผนังกันสาดและทาสีผนังภายนอก อาคาร รพี                                                                                                                                  .</t>
    </r>
  </si>
  <si>
    <t>-</t>
  </si>
  <si>
    <t>งานรื้อถอน , งานฉาบซ่อมรอยร้าวและส่วนที่ผิวปูนหลุดร่อน</t>
  </si>
  <si>
    <t xml:space="preserve"> - ฉาบซ่อมรอยร้าวและส่วนที่ผิวปูนหลุดร่อน</t>
  </si>
  <si>
    <t xml:space="preserve"> - รื้อแผ่นฝ้าไม้อัดและโครงเคร่าของเดิม</t>
  </si>
  <si>
    <t>งานทาสีน้ำมัน</t>
  </si>
  <si>
    <t xml:space="preserve"> - ทาสีน้ำมัน</t>
  </si>
  <si>
    <t xml:space="preserve"> - ทาสีอะครีลิค 100% ชนิดกึ่งเงา premium grade</t>
  </si>
  <si>
    <t xml:space="preserve"> - ทำความสะอาดและทาสีฝ้าเพดาน </t>
  </si>
  <si>
    <t xml:space="preserve"> - นั่งร้าน (ส่วนที่สูงเกิน 4 ม.)</t>
  </si>
  <si>
    <t>ปร. 4 (พ) แผ่นที่  1 / 1</t>
  </si>
  <si>
    <t>ปร. 4 แผ่นที่  2 / 2</t>
  </si>
  <si>
    <t>ปร. 4 แผ่นที่  1 / 2</t>
  </si>
  <si>
    <t xml:space="preserve"> - ฝ้าไฟเบอร์ซีเมนต์ หนา 4 มม. ตีเว้นร่อง</t>
  </si>
  <si>
    <t xml:space="preserve"> - ขูดลอกสีเดิม</t>
  </si>
  <si>
    <r>
      <t>ประมาณการโดย</t>
    </r>
    <r>
      <rPr>
        <b/>
        <u/>
        <sz val="14"/>
        <rFont val="TH SarabunPSK"/>
        <family val="2"/>
      </rPr>
      <t xml:space="preserve">     นางสาว วนิดา เฉยกลิ่น                                       </t>
    </r>
    <r>
      <rPr>
        <b/>
        <sz val="14"/>
        <rFont val="TH SarabunPSK"/>
        <family val="2"/>
      </rPr>
      <t>เมื่อวันที่</t>
    </r>
    <r>
      <rPr>
        <b/>
        <u/>
        <sz val="14"/>
        <rFont val="TH SarabunPSK"/>
        <family val="2"/>
      </rPr>
      <t xml:space="preserve">         9         </t>
    </r>
    <r>
      <rPr>
        <b/>
        <sz val="14"/>
        <rFont val="TH SarabunPSK"/>
        <family val="2"/>
      </rPr>
      <t xml:space="preserve"> เดือน</t>
    </r>
    <r>
      <rPr>
        <b/>
        <u/>
        <sz val="14"/>
        <rFont val="TH SarabunPSK"/>
        <family val="2"/>
      </rPr>
      <t xml:space="preserve">    เมษายน    </t>
    </r>
    <r>
      <rPr>
        <b/>
        <sz val="14"/>
        <rFont val="TH SarabunPSK"/>
        <family val="2"/>
      </rPr>
      <t xml:space="preserve"> พ.ศ.</t>
    </r>
    <r>
      <rPr>
        <b/>
        <u/>
        <sz val="14"/>
        <rFont val="TH SarabunPSK"/>
        <family val="2"/>
      </rPr>
      <t xml:space="preserve">   2567                                                                    .</t>
    </r>
  </si>
  <si>
    <t>( ห้าแสนสามหมื่นสองพันเก้าสิบสี่บาทสิบสตางค์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</si>
</sst>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_(* #,##0.000_);_(* \(#,##0.000\);_(* &quot;-&quot;??_);_(@_)"/>
  </numFmts>
  <fonts count="27" x14ac:knownFonts="1">
    <font>
      <sz val="14"/>
      <name val="Cordia New"/>
      <charset val="222"/>
    </font>
    <font>
      <sz val="14"/>
      <name val="Cordia New"/>
      <charset val="222"/>
    </font>
    <font>
      <sz val="16"/>
      <name val="Cordia New"/>
      <family val="2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6"/>
      <color indexed="8"/>
      <name val="AngsanaUPC"/>
      <family val="2"/>
      <charset val="22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/>
      <sz val="10"/>
      <color indexed="12"/>
      <name val="Arial"/>
      <family val="2"/>
    </font>
    <font>
      <sz val="14"/>
      <name val="Cordia New"/>
      <family val="2"/>
    </font>
    <font>
      <b/>
      <sz val="13"/>
      <name val="TH SarabunPSK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TH SarabunPSK"/>
      <family val="2"/>
    </font>
    <font>
      <sz val="14"/>
      <color rgb="FFFF0000"/>
      <name val="Cordia New"/>
      <family val="2"/>
    </font>
    <font>
      <sz val="14"/>
      <color rgb="FF0070C0"/>
      <name val="Cordia New"/>
      <family val="2"/>
    </font>
    <font>
      <sz val="12"/>
      <color theme="1"/>
      <name val="TH SarabunPSK"/>
      <family val="2"/>
    </font>
    <font>
      <b/>
      <u/>
      <sz val="14"/>
      <name val="Cordia New"/>
      <family val="2"/>
    </font>
    <font>
      <sz val="10"/>
      <color rgb="FF4D5156"/>
      <name val="Arial"/>
      <family val="2"/>
    </font>
    <font>
      <sz val="16"/>
      <color rgb="FF4D5156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/>
    <xf numFmtId="0" fontId="3" fillId="0" borderId="0" applyNumberFormat="0"/>
    <xf numFmtId="9" fontId="6" fillId="0" borderId="0" applyFont="0" applyFill="0" applyBorder="0" applyAlignment="0" applyProtection="0"/>
    <xf numFmtId="0" fontId="5" fillId="0" borderId="0"/>
    <xf numFmtId="0" fontId="6" fillId="0" borderId="0"/>
  </cellStyleXfs>
  <cellXfs count="145">
    <xf numFmtId="0" fontId="0" fillId="0" borderId="0" xfId="0"/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/>
    <xf numFmtId="164" fontId="12" fillId="2" borderId="1" xfId="1" applyFont="1" applyFill="1" applyBorder="1" applyAlignme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" fillId="0" borderId="0" xfId="0" applyFont="1"/>
    <xf numFmtId="0" fontId="11" fillId="0" borderId="3" xfId="0" applyFont="1" applyBorder="1" applyAlignment="1">
      <alignment horizontal="center"/>
    </xf>
    <xf numFmtId="164" fontId="11" fillId="0" borderId="3" xfId="1" applyFont="1" applyBorder="1" applyAlignment="1"/>
    <xf numFmtId="164" fontId="11" fillId="0" borderId="4" xfId="1" applyFont="1" applyFill="1" applyBorder="1" applyAlignment="1"/>
    <xf numFmtId="164" fontId="11" fillId="0" borderId="4" xfId="1" quotePrefix="1" applyFont="1" applyBorder="1" applyAlignment="1"/>
    <xf numFmtId="0" fontId="11" fillId="3" borderId="6" xfId="0" applyFont="1" applyFill="1" applyBorder="1" applyAlignment="1">
      <alignment horizontal="center"/>
    </xf>
    <xf numFmtId="164" fontId="10" fillId="3" borderId="6" xfId="1" applyFont="1" applyFill="1" applyBorder="1" applyAlignment="1">
      <alignment horizontal="center"/>
    </xf>
    <xf numFmtId="164" fontId="11" fillId="3" borderId="7" xfId="1" applyFont="1" applyFill="1" applyBorder="1" applyAlignment="1"/>
    <xf numFmtId="164" fontId="12" fillId="3" borderId="6" xfId="1" applyFont="1" applyFill="1" applyBorder="1" applyAlignment="1"/>
    <xf numFmtId="164" fontId="10" fillId="3" borderId="6" xfId="1" applyFont="1" applyFill="1" applyBorder="1" applyAlignment="1"/>
    <xf numFmtId="0" fontId="12" fillId="3" borderId="6" xfId="0" applyFont="1" applyFill="1" applyBorder="1" applyAlignment="1">
      <alignment vertical="center"/>
    </xf>
    <xf numFmtId="0" fontId="10" fillId="0" borderId="8" xfId="0" applyFont="1" applyBorder="1" applyAlignment="1">
      <alignment horizontal="center"/>
    </xf>
    <xf numFmtId="164" fontId="11" fillId="0" borderId="8" xfId="1" quotePrefix="1" applyFont="1" applyBorder="1" applyAlignment="1"/>
    <xf numFmtId="0" fontId="12" fillId="0" borderId="8" xfId="0" applyFont="1" applyBorder="1" applyAlignment="1">
      <alignment vertical="center"/>
    </xf>
    <xf numFmtId="0" fontId="16" fillId="0" borderId="0" xfId="0" applyFont="1" applyAlignment="1">
      <alignment horizontal="center"/>
    </xf>
    <xf numFmtId="164" fontId="11" fillId="0" borderId="4" xfId="1" quotePrefix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164" fontId="10" fillId="0" borderId="2" xfId="1" applyFont="1" applyBorder="1" applyAlignment="1"/>
    <xf numFmtId="164" fontId="10" fillId="0" borderId="11" xfId="1" applyFont="1" applyBorder="1" applyAlignment="1"/>
    <xf numFmtId="164" fontId="11" fillId="0" borderId="11" xfId="1" applyFont="1" applyFill="1" applyBorder="1" applyAlignment="1"/>
    <xf numFmtId="164" fontId="12" fillId="2" borderId="2" xfId="1" applyFont="1" applyFill="1" applyBorder="1" applyAlignment="1"/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164" fontId="11" fillId="0" borderId="0" xfId="1" applyFont="1" applyFill="1" applyBorder="1" applyAlignment="1"/>
    <xf numFmtId="164" fontId="12" fillId="0" borderId="0" xfId="1" applyFont="1" applyFill="1" applyBorder="1" applyAlignment="1"/>
    <xf numFmtId="164" fontId="10" fillId="0" borderId="0" xfId="1" applyFont="1" applyFill="1" applyBorder="1" applyAlignment="1"/>
    <xf numFmtId="164" fontId="10" fillId="0" borderId="1" xfId="1" quotePrefix="1" applyFont="1" applyBorder="1" applyAlignment="1"/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64" fontId="11" fillId="0" borderId="1" xfId="1" applyFont="1" applyFill="1" applyBorder="1" applyAlignment="1"/>
    <xf numFmtId="164" fontId="12" fillId="0" borderId="1" xfId="1" applyFont="1" applyFill="1" applyBorder="1" applyAlignment="1"/>
    <xf numFmtId="164" fontId="10" fillId="0" borderId="4" xfId="1" applyFont="1" applyFill="1" applyBorder="1" applyAlignment="1">
      <alignment horizontal="center"/>
    </xf>
    <xf numFmtId="164" fontId="11" fillId="0" borderId="4" xfId="1" applyFont="1" applyFill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164" fontId="10" fillId="0" borderId="4" xfId="1" applyFont="1" applyFill="1" applyBorder="1" applyAlignment="1"/>
    <xf numFmtId="164" fontId="13" fillId="0" borderId="18" xfId="1" applyFont="1" applyFill="1" applyBorder="1" applyAlignment="1"/>
    <xf numFmtId="164" fontId="12" fillId="0" borderId="18" xfId="1" applyFont="1" applyFill="1" applyBorder="1" applyAlignment="1"/>
    <xf numFmtId="164" fontId="12" fillId="0" borderId="19" xfId="1" applyFont="1" applyFill="1" applyBorder="1" applyAlignment="1"/>
    <xf numFmtId="164" fontId="11" fillId="0" borderId="20" xfId="1" applyFont="1" applyFill="1" applyBorder="1" applyAlignment="1"/>
    <xf numFmtId="164" fontId="11" fillId="0" borderId="12" xfId="1" applyFont="1" applyFill="1" applyBorder="1" applyAlignment="1"/>
    <xf numFmtId="164" fontId="11" fillId="0" borderId="21" xfId="1" quotePrefix="1" applyFont="1" applyFill="1" applyBorder="1" applyAlignment="1"/>
    <xf numFmtId="164" fontId="11" fillId="0" borderId="21" xfId="1" applyFont="1" applyFill="1" applyBorder="1" applyAlignment="1"/>
    <xf numFmtId="164" fontId="0" fillId="0" borderId="0" xfId="0" applyNumberFormat="1"/>
    <xf numFmtId="164" fontId="12" fillId="0" borderId="22" xfId="1" applyFont="1" applyFill="1" applyBorder="1" applyAlignment="1"/>
    <xf numFmtId="0" fontId="12" fillId="0" borderId="22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4" fontId="12" fillId="0" borderId="12" xfId="1" applyFont="1" applyFill="1" applyBorder="1" applyAlignment="1"/>
    <xf numFmtId="164" fontId="12" fillId="0" borderId="23" xfId="1" applyFont="1" applyFill="1" applyBorder="1" applyAlignment="1"/>
    <xf numFmtId="164" fontId="10" fillId="0" borderId="12" xfId="1" applyFont="1" applyFill="1" applyBorder="1" applyAlignment="1"/>
    <xf numFmtId="164" fontId="11" fillId="0" borderId="3" xfId="1" applyFont="1" applyFill="1" applyBorder="1" applyAlignment="1"/>
    <xf numFmtId="43" fontId="0" fillId="0" borderId="0" xfId="0" applyNumberFormat="1"/>
    <xf numFmtId="164" fontId="0" fillId="0" borderId="0" xfId="1" applyFont="1"/>
    <xf numFmtId="165" fontId="20" fillId="0" borderId="0" xfId="0" applyNumberFormat="1" applyFont="1"/>
    <xf numFmtId="164" fontId="21" fillId="0" borderId="0" xfId="1" applyFont="1"/>
    <xf numFmtId="0" fontId="3" fillId="0" borderId="0" xfId="0" applyFont="1"/>
    <xf numFmtId="164" fontId="11" fillId="0" borderId="4" xfId="1" applyFont="1" applyFill="1" applyBorder="1" applyAlignment="1">
      <alignment horizontal="center"/>
    </xf>
    <xf numFmtId="164" fontId="11" fillId="0" borderId="0" xfId="1" applyFont="1" applyFill="1" applyBorder="1" applyAlignment="1">
      <alignment horizontal="left"/>
    </xf>
    <xf numFmtId="164" fontId="11" fillId="0" borderId="4" xfId="1" quotePrefix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1" fillId="0" borderId="5" xfId="1" quotePrefix="1" applyFont="1" applyFill="1" applyBorder="1" applyAlignment="1"/>
    <xf numFmtId="164" fontId="12" fillId="3" borderId="6" xfId="0" applyNumberFormat="1" applyFont="1" applyFill="1" applyBorder="1" applyAlignment="1">
      <alignment vertical="center"/>
    </xf>
    <xf numFmtId="164" fontId="3" fillId="0" borderId="0" xfId="0" applyNumberFormat="1" applyFont="1"/>
    <xf numFmtId="164" fontId="0" fillId="0" borderId="0" xfId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64" fontId="22" fillId="0" borderId="5" xfId="1" applyFont="1" applyFill="1" applyBorder="1" applyAlignment="1"/>
    <xf numFmtId="164" fontId="11" fillId="0" borderId="9" xfId="1" applyFont="1" applyBorder="1" applyAlignment="1"/>
    <xf numFmtId="164" fontId="10" fillId="3" borderId="7" xfId="1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10" fillId="0" borderId="25" xfId="1" applyFont="1" applyFill="1" applyBorder="1" applyAlignment="1">
      <alignment horizontal="center"/>
    </xf>
    <xf numFmtId="164" fontId="11" fillId="0" borderId="25" xfId="1" applyFont="1" applyFill="1" applyBorder="1" applyAlignment="1"/>
    <xf numFmtId="164" fontId="12" fillId="0" borderId="10" xfId="1" applyFont="1" applyFill="1" applyBorder="1" applyAlignment="1"/>
    <xf numFmtId="164" fontId="10" fillId="0" borderId="10" xfId="1" applyFont="1" applyFill="1" applyBorder="1" applyAlignment="1"/>
    <xf numFmtId="164" fontId="12" fillId="0" borderId="10" xfId="0" applyNumberFormat="1" applyFont="1" applyBorder="1" applyAlignment="1">
      <alignment vertical="center"/>
    </xf>
    <xf numFmtId="164" fontId="10" fillId="0" borderId="3" xfId="1" quotePrefix="1" applyFont="1" applyBorder="1" applyAlignment="1"/>
    <xf numFmtId="164" fontId="12" fillId="0" borderId="4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8" fillId="0" borderId="8" xfId="0" applyFont="1" applyBorder="1"/>
    <xf numFmtId="0" fontId="17" fillId="0" borderId="8" xfId="0" applyFont="1" applyBorder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164" fontId="13" fillId="3" borderId="6" xfId="1" applyFont="1" applyFill="1" applyBorder="1" applyAlignment="1"/>
    <xf numFmtId="164" fontId="10" fillId="0" borderId="13" xfId="1" applyFont="1" applyFill="1" applyBorder="1" applyAlignment="1"/>
    <xf numFmtId="0" fontId="23" fillId="0" borderId="0" xfId="0" applyFont="1"/>
    <xf numFmtId="166" fontId="0" fillId="0" borderId="0" xfId="0" applyNumberFormat="1"/>
    <xf numFmtId="164" fontId="0" fillId="0" borderId="0" xfId="0" applyNumberFormat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4" fontId="10" fillId="0" borderId="16" xfId="1" quotePrefix="1" applyFont="1" applyFill="1" applyBorder="1" applyAlignment="1"/>
    <xf numFmtId="164" fontId="13" fillId="0" borderId="27" xfId="1" applyFont="1" applyFill="1" applyBorder="1" applyAlignment="1"/>
    <xf numFmtId="164" fontId="12" fillId="0" borderId="27" xfId="1" applyFont="1" applyFill="1" applyBorder="1" applyAlignment="1"/>
    <xf numFmtId="0" fontId="13" fillId="0" borderId="15" xfId="0" applyFont="1" applyBorder="1" applyAlignment="1">
      <alignment horizontal="center"/>
    </xf>
    <xf numFmtId="164" fontId="13" fillId="0" borderId="11" xfId="1" applyFont="1" applyFill="1" applyBorder="1" applyAlignment="1"/>
    <xf numFmtId="164" fontId="13" fillId="0" borderId="26" xfId="1" applyFont="1" applyFill="1" applyBorder="1" applyAlignment="1"/>
    <xf numFmtId="0" fontId="24" fillId="0" borderId="0" xfId="0" applyFont="1"/>
    <xf numFmtId="165" fontId="13" fillId="0" borderId="20" xfId="1" applyNumberFormat="1" applyFont="1" applyFill="1" applyBorder="1" applyAlignment="1"/>
    <xf numFmtId="0" fontId="11" fillId="0" borderId="28" xfId="0" applyFont="1" applyBorder="1" applyAlignment="1">
      <alignment horizontal="center"/>
    </xf>
    <xf numFmtId="164" fontId="11" fillId="0" borderId="16" xfId="1" applyFont="1" applyFill="1" applyBorder="1" applyAlignment="1">
      <alignment horizontal="center"/>
    </xf>
    <xf numFmtId="164" fontId="11" fillId="0" borderId="16" xfId="1" quotePrefix="1" applyFont="1" applyFill="1" applyBorder="1" applyAlignment="1">
      <alignment horizontal="right"/>
    </xf>
    <xf numFmtId="164" fontId="12" fillId="0" borderId="16" xfId="1" applyFont="1" applyFill="1" applyBorder="1" applyAlignment="1">
      <alignment horizontal="center" vertical="center"/>
    </xf>
    <xf numFmtId="164" fontId="12" fillId="2" borderId="28" xfId="1" applyFont="1" applyFill="1" applyBorder="1" applyAlignment="1"/>
    <xf numFmtId="164" fontId="12" fillId="0" borderId="28" xfId="1" applyFont="1" applyFill="1" applyBorder="1" applyAlignment="1">
      <alignment horizontal="center" vertical="center"/>
    </xf>
    <xf numFmtId="43" fontId="12" fillId="0" borderId="28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43" fontId="3" fillId="0" borderId="0" xfId="0" applyNumberFormat="1" applyFont="1"/>
    <xf numFmtId="0" fontId="25" fillId="0" borderId="0" xfId="0" applyFont="1"/>
    <xf numFmtId="0" fontId="26" fillId="0" borderId="0" xfId="0" applyFont="1"/>
    <xf numFmtId="164" fontId="12" fillId="2" borderId="1" xfId="1" applyFont="1" applyFill="1" applyBorder="1" applyAlignment="1">
      <alignment horizontal="right"/>
    </xf>
    <xf numFmtId="164" fontId="10" fillId="0" borderId="10" xfId="1" applyFont="1" applyFill="1" applyBorder="1" applyAlignment="1">
      <alignment horizontal="left"/>
    </xf>
    <xf numFmtId="164" fontId="11" fillId="0" borderId="5" xfId="1" quotePrefix="1" applyFont="1" applyBorder="1" applyAlignment="1"/>
    <xf numFmtId="164" fontId="11" fillId="0" borderId="1" xfId="1" quotePrefix="1" applyFont="1" applyBorder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Font="1" applyFill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10" fillId="3" borderId="7" xfId="1" applyFont="1" applyFill="1" applyBorder="1" applyAlignment="1">
      <alignment horizontal="center"/>
    </xf>
    <xf numFmtId="164" fontId="10" fillId="3" borderId="24" xfId="1" applyFont="1" applyFill="1" applyBorder="1" applyAlignment="1">
      <alignment horizontal="center"/>
    </xf>
    <xf numFmtId="164" fontId="10" fillId="3" borderId="14" xfId="1" applyFont="1" applyFill="1" applyBorder="1" applyAlignment="1">
      <alignment horizontal="center"/>
    </xf>
    <xf numFmtId="164" fontId="13" fillId="0" borderId="8" xfId="1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15">
    <cellStyle name="Comma" xfId="1" builtinId="3"/>
    <cellStyle name="Comma 2" xfId="2"/>
    <cellStyle name="Comma 3" xfId="3"/>
    <cellStyle name="Comma 5" xfId="4"/>
    <cellStyle name="Comma 5 2" xfId="5"/>
    <cellStyle name="Comma 6" xfId="6"/>
    <cellStyle name="Comma 6 2" xfId="7"/>
    <cellStyle name="Hyperlink 2" xfId="8"/>
    <cellStyle name="Normal" xfId="0" builtinId="0"/>
    <cellStyle name="Normal 2" xfId="9"/>
    <cellStyle name="Normal 5" xfId="10"/>
    <cellStyle name="Normal 5 2" xfId="11"/>
    <cellStyle name="Percent 2" xfId="12"/>
    <cellStyle name="ปกติ 2" xfId="13"/>
    <cellStyle name="ปกติ_BANK BOQ_TOTO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125492" name="Picture 314" descr="PRANAKORNbw">
          <a:extLst>
            <a:ext uri="{FF2B5EF4-FFF2-40B4-BE49-F238E27FC236}">
              <a16:creationId xmlns:a16="http://schemas.microsoft.com/office/drawing/2014/main" id="{00000000-0008-0000-0000-000034E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857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85725</xdr:rowOff>
    </xdr:from>
    <xdr:to>
      <xdr:col>9</xdr:col>
      <xdr:colOff>790575</xdr:colOff>
      <xdr:row>3</xdr:row>
      <xdr:rowOff>180975</xdr:rowOff>
    </xdr:to>
    <xdr:pic>
      <xdr:nvPicPr>
        <xdr:cNvPr id="14" name="Picture 314" descr="PRANAKORNbw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164425"/>
          <a:ext cx="533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371475</xdr:colOff>
      <xdr:row>25</xdr:row>
      <xdr:rowOff>85725</xdr:rowOff>
    </xdr:from>
    <xdr:to>
      <xdr:col>9</xdr:col>
      <xdr:colOff>904875</xdr:colOff>
      <xdr:row>28</xdr:row>
      <xdr:rowOff>180975</xdr:rowOff>
    </xdr:to>
    <xdr:pic>
      <xdr:nvPicPr>
        <xdr:cNvPr id="3" name="Picture 314" descr="PRANAKORNbw">
          <a:extLst>
            <a:ext uri="{FF2B5EF4-FFF2-40B4-BE49-F238E27FC236}">
              <a16:creationId xmlns:a16="http://schemas.microsoft.com/office/drawing/2014/main" id="{511CFB98-CFCF-4ACE-A683-7C3C1A7B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6795" y="6555105"/>
          <a:ext cx="533400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workbookViewId="0">
      <selection activeCell="G17" sqref="G17"/>
    </sheetView>
  </sheetViews>
  <sheetFormatPr defaultRowHeight="21.75" x14ac:dyDescent="0.5"/>
  <cols>
    <col min="2" max="2" width="41.5703125" customWidth="1"/>
    <col min="3" max="3" width="8.7109375" customWidth="1"/>
    <col min="4" max="4" width="7.7109375" customWidth="1"/>
    <col min="5" max="8" width="10.7109375" customWidth="1"/>
    <col min="9" max="9" width="20.7109375" customWidth="1"/>
    <col min="10" max="10" width="15.7109375" customWidth="1"/>
    <col min="12" max="12" width="11.140625" customWidth="1"/>
    <col min="13" max="13" width="18.28515625" customWidth="1"/>
    <col min="14" max="14" width="18.140625" customWidth="1"/>
    <col min="15" max="15" width="22.7109375" customWidth="1"/>
  </cols>
  <sheetData>
    <row r="1" spans="1:15" ht="26.25" x14ac:dyDescent="0.55000000000000004">
      <c r="A1" s="6" t="s">
        <v>0</v>
      </c>
      <c r="B1" s="140" t="s">
        <v>6</v>
      </c>
      <c r="C1" s="140"/>
      <c r="D1" s="140"/>
      <c r="E1" s="140"/>
      <c r="F1" s="140"/>
      <c r="G1" s="140"/>
      <c r="H1" s="140"/>
      <c r="I1" s="140"/>
      <c r="J1" s="6"/>
    </row>
    <row r="2" spans="1:15" x14ac:dyDescent="0.5">
      <c r="A2" s="141" t="s">
        <v>39</v>
      </c>
      <c r="B2" s="141"/>
      <c r="C2" s="141"/>
      <c r="D2" s="141"/>
      <c r="E2" s="141"/>
      <c r="F2" s="141"/>
      <c r="G2" s="141"/>
      <c r="H2" s="141"/>
      <c r="I2" s="141"/>
    </row>
    <row r="3" spans="1:15" x14ac:dyDescent="0.5">
      <c r="A3" s="141" t="s">
        <v>13</v>
      </c>
      <c r="B3" s="141"/>
      <c r="C3" s="141"/>
      <c r="D3" s="141"/>
      <c r="E3" s="141"/>
      <c r="F3" s="141"/>
      <c r="G3" s="141"/>
      <c r="H3" s="141"/>
      <c r="I3" s="141"/>
    </row>
    <row r="4" spans="1:15" x14ac:dyDescent="0.5">
      <c r="A4" s="141" t="s">
        <v>26</v>
      </c>
      <c r="B4" s="141"/>
      <c r="C4" s="141"/>
      <c r="D4" s="141"/>
      <c r="E4" s="141"/>
      <c r="F4" s="141"/>
      <c r="G4" s="141"/>
      <c r="H4" s="141"/>
      <c r="I4" s="141"/>
    </row>
    <row r="5" spans="1:15" x14ac:dyDescent="0.5">
      <c r="A5" s="142" t="s">
        <v>54</v>
      </c>
      <c r="B5" s="142"/>
      <c r="C5" s="142"/>
      <c r="D5" s="142"/>
      <c r="E5" s="142"/>
      <c r="F5" s="142"/>
      <c r="G5" s="142"/>
      <c r="H5" s="142"/>
      <c r="I5" s="142"/>
      <c r="J5" s="20" t="s">
        <v>51</v>
      </c>
    </row>
    <row r="6" spans="1:15" s="55" customFormat="1" ht="30" customHeight="1" x14ac:dyDescent="0.5">
      <c r="A6" s="54" t="s">
        <v>8</v>
      </c>
      <c r="B6" s="133" t="s">
        <v>1</v>
      </c>
      <c r="C6" s="134"/>
      <c r="D6" s="134"/>
      <c r="E6" s="134"/>
      <c r="F6" s="134"/>
      <c r="G6" s="134"/>
      <c r="H6" s="135"/>
      <c r="I6" s="42" t="s">
        <v>16</v>
      </c>
      <c r="J6" s="42" t="s">
        <v>7</v>
      </c>
      <c r="N6" s="103"/>
    </row>
    <row r="7" spans="1:15" x14ac:dyDescent="0.5">
      <c r="A7" s="110">
        <v>1</v>
      </c>
      <c r="B7" s="111" t="s">
        <v>34</v>
      </c>
      <c r="C7" s="44"/>
      <c r="D7" s="44"/>
      <c r="E7" s="44"/>
      <c r="F7" s="44"/>
      <c r="G7" s="45"/>
      <c r="H7" s="46"/>
      <c r="I7" s="52">
        <f>+งานปรับปรุง!I11</f>
        <v>40864.85</v>
      </c>
      <c r="J7" s="53"/>
      <c r="L7" s="63">
        <f>+C10</f>
        <v>1.3090999999999999</v>
      </c>
      <c r="M7" s="64">
        <f>+I9*C10</f>
        <v>424844.09501299995</v>
      </c>
    </row>
    <row r="8" spans="1:15" x14ac:dyDescent="0.5">
      <c r="A8" s="110">
        <v>2</v>
      </c>
      <c r="B8" s="112" t="s">
        <v>33</v>
      </c>
      <c r="C8" s="108"/>
      <c r="D8" s="108"/>
      <c r="E8" s="108"/>
      <c r="F8" s="108"/>
      <c r="G8" s="109"/>
      <c r="H8" s="52"/>
      <c r="I8" s="52">
        <f>+งานปรับปรุง!I15+งานปรับปรุง!I19+งานปรับปรุง!I22</f>
        <v>283666.58</v>
      </c>
      <c r="J8" s="53"/>
      <c r="L8" s="63"/>
      <c r="M8" s="64">
        <f>+M7-I9</f>
        <v>100312.66501299996</v>
      </c>
    </row>
    <row r="9" spans="1:15" x14ac:dyDescent="0.5">
      <c r="A9" s="1"/>
      <c r="B9" s="40" t="s">
        <v>35</v>
      </c>
      <c r="C9" s="47"/>
      <c r="D9" s="47"/>
      <c r="E9" s="47"/>
      <c r="F9" s="47"/>
      <c r="G9" s="47"/>
      <c r="H9" s="57"/>
      <c r="I9" s="59">
        <f>SUM(I7:I8)</f>
        <v>324531.43</v>
      </c>
      <c r="J9" s="29"/>
      <c r="M9" s="51"/>
    </row>
    <row r="10" spans="1:15" x14ac:dyDescent="0.5">
      <c r="A10" s="1"/>
      <c r="B10" s="43" t="s">
        <v>15</v>
      </c>
      <c r="C10" s="114">
        <v>1.3090999999999999</v>
      </c>
      <c r="D10" s="47"/>
      <c r="E10" s="47"/>
      <c r="F10" s="47"/>
      <c r="G10" s="47"/>
      <c r="H10" s="57"/>
      <c r="I10" s="48">
        <f>+M7-I9</f>
        <v>100312.66501299996</v>
      </c>
      <c r="J10" s="29"/>
      <c r="L10" s="65"/>
      <c r="M10" s="61"/>
      <c r="O10" s="102"/>
    </row>
    <row r="11" spans="1:15" x14ac:dyDescent="0.5">
      <c r="A11" s="1"/>
      <c r="B11" s="40" t="s">
        <v>17</v>
      </c>
      <c r="C11" s="47"/>
      <c r="D11" s="47"/>
      <c r="E11" s="47"/>
      <c r="F11" s="47"/>
      <c r="G11" s="47"/>
      <c r="H11" s="57"/>
      <c r="I11" s="59">
        <f>+I9+I10</f>
        <v>424844.09501299995</v>
      </c>
      <c r="J11" s="29"/>
      <c r="M11" s="51"/>
    </row>
    <row r="12" spans="1:15" x14ac:dyDescent="0.5">
      <c r="A12" s="1"/>
      <c r="B12" s="40"/>
      <c r="C12" s="47"/>
      <c r="D12" s="47"/>
      <c r="E12" s="47"/>
      <c r="F12" s="47"/>
      <c r="G12" s="47"/>
      <c r="H12" s="57"/>
      <c r="I12" s="48"/>
      <c r="J12" s="27"/>
    </row>
    <row r="13" spans="1:15" x14ac:dyDescent="0.5">
      <c r="A13" s="106">
        <v>3</v>
      </c>
      <c r="B13" s="107" t="s">
        <v>22</v>
      </c>
      <c r="C13" s="49"/>
      <c r="D13" s="49"/>
      <c r="E13" s="49"/>
      <c r="F13" s="49"/>
      <c r="G13" s="50"/>
      <c r="H13" s="58"/>
      <c r="I13" s="100">
        <f>+งานปรับปรุง!I36</f>
        <v>107250</v>
      </c>
      <c r="J13" s="28"/>
      <c r="M13" s="62"/>
    </row>
    <row r="14" spans="1:15" x14ac:dyDescent="0.5">
      <c r="A14" s="11"/>
      <c r="B14" s="136" t="s">
        <v>19</v>
      </c>
      <c r="C14" s="137"/>
      <c r="D14" s="137"/>
      <c r="E14" s="137"/>
      <c r="F14" s="137"/>
      <c r="G14" s="137"/>
      <c r="H14" s="138"/>
      <c r="I14" s="99">
        <f>+I11+I13</f>
        <v>532094.09501299995</v>
      </c>
      <c r="J14" s="30"/>
      <c r="M14" s="61">
        <f>+I14-532011.61</f>
        <v>82.485012999968603</v>
      </c>
      <c r="O14" s="51"/>
    </row>
    <row r="15" spans="1:15" ht="30" customHeight="1" x14ac:dyDescent="0.5">
      <c r="A15" s="17"/>
      <c r="B15" s="18"/>
      <c r="C15" s="139" t="s">
        <v>55</v>
      </c>
      <c r="D15" s="139"/>
      <c r="E15" s="139"/>
      <c r="F15" s="139"/>
      <c r="G15" s="139"/>
      <c r="H15" s="139"/>
      <c r="I15" s="139"/>
      <c r="J15" s="19"/>
      <c r="L15" s="101"/>
    </row>
    <row r="16" spans="1:15" x14ac:dyDescent="0.5">
      <c r="B16" s="73" t="s">
        <v>20</v>
      </c>
      <c r="I16" s="132"/>
      <c r="J16" s="132"/>
      <c r="M16" s="51">
        <f>+I14-532011.61</f>
        <v>82.485012999968603</v>
      </c>
    </row>
    <row r="17" spans="2:10" x14ac:dyDescent="0.5">
      <c r="B17" s="74" t="s">
        <v>21</v>
      </c>
      <c r="I17" s="130"/>
      <c r="J17" s="130"/>
    </row>
    <row r="18" spans="2:10" x14ac:dyDescent="0.5">
      <c r="B18" s="74" t="s">
        <v>37</v>
      </c>
      <c r="C18" s="72"/>
      <c r="D18" s="72"/>
      <c r="E18" s="72"/>
      <c r="I18" s="130"/>
      <c r="J18" s="131"/>
    </row>
    <row r="19" spans="2:10" x14ac:dyDescent="0.5">
      <c r="B19" s="74"/>
      <c r="C19" s="65"/>
      <c r="I19" s="131"/>
      <c r="J19" s="131"/>
    </row>
    <row r="20" spans="2:10" x14ac:dyDescent="0.5">
      <c r="B20" s="72"/>
    </row>
    <row r="21" spans="2:10" x14ac:dyDescent="0.5">
      <c r="B21" s="51"/>
      <c r="C21" s="65"/>
    </row>
    <row r="22" spans="2:10" x14ac:dyDescent="0.5">
      <c r="B22" s="61"/>
    </row>
    <row r="23" spans="2:10" x14ac:dyDescent="0.5">
      <c r="B23" s="65"/>
    </row>
    <row r="24" spans="2:10" x14ac:dyDescent="0.5">
      <c r="B24" s="61"/>
    </row>
  </sheetData>
  <mergeCells count="12">
    <mergeCell ref="B1:I1"/>
    <mergeCell ref="A2:I2"/>
    <mergeCell ref="A3:I3"/>
    <mergeCell ref="A4:I4"/>
    <mergeCell ref="A5:I5"/>
    <mergeCell ref="I17:J17"/>
    <mergeCell ref="I18:J18"/>
    <mergeCell ref="I19:J19"/>
    <mergeCell ref="I16:J16"/>
    <mergeCell ref="B6:H6"/>
    <mergeCell ref="B14:H14"/>
    <mergeCell ref="C15:I15"/>
  </mergeCells>
  <pageMargins left="0.6" right="0.5" top="0.75" bottom="0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9"/>
  <sheetViews>
    <sheetView tabSelected="1" zoomScaleNormal="100" workbookViewId="0">
      <selection activeCell="M38" sqref="M38"/>
    </sheetView>
  </sheetViews>
  <sheetFormatPr defaultRowHeight="21.75" x14ac:dyDescent="0.5"/>
  <cols>
    <col min="1" max="1" width="8.28515625" customWidth="1"/>
    <col min="2" max="2" width="53.7109375" customWidth="1"/>
    <col min="3" max="3" width="8.7109375" customWidth="1"/>
    <col min="4" max="4" width="7.7109375" customWidth="1"/>
    <col min="5" max="8" width="10.7109375" customWidth="1"/>
    <col min="9" max="9" width="14.28515625" customWidth="1"/>
    <col min="10" max="10" width="17.28515625" customWidth="1"/>
    <col min="12" max="12" width="30.5703125" customWidth="1"/>
    <col min="13" max="13" width="21" customWidth="1"/>
    <col min="14" max="14" width="26.85546875" customWidth="1"/>
  </cols>
  <sheetData>
    <row r="1" spans="1:14" ht="26.25" x14ac:dyDescent="0.55000000000000004">
      <c r="A1" s="6" t="s">
        <v>0</v>
      </c>
      <c r="B1" s="140" t="s">
        <v>6</v>
      </c>
      <c r="C1" s="140"/>
      <c r="D1" s="140"/>
      <c r="E1" s="140"/>
      <c r="F1" s="140"/>
      <c r="G1" s="140"/>
      <c r="H1" s="140"/>
      <c r="I1" s="140"/>
      <c r="J1" s="6"/>
      <c r="M1" s="61"/>
      <c r="N1" s="61"/>
    </row>
    <row r="2" spans="1:14" x14ac:dyDescent="0.5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M2" s="123"/>
      <c r="N2" s="61"/>
    </row>
    <row r="3" spans="1:14" x14ac:dyDescent="0.5">
      <c r="A3" s="141" t="s">
        <v>27</v>
      </c>
      <c r="B3" s="141"/>
      <c r="C3" s="141"/>
      <c r="D3" s="141"/>
      <c r="E3" s="141"/>
      <c r="F3" s="141"/>
      <c r="G3" s="141"/>
      <c r="H3" s="141"/>
      <c r="I3" s="141"/>
      <c r="M3" s="123"/>
      <c r="N3" s="61"/>
    </row>
    <row r="4" spans="1:14" x14ac:dyDescent="0.5">
      <c r="A4" s="141" t="s">
        <v>28</v>
      </c>
      <c r="B4" s="141"/>
      <c r="C4" s="141"/>
      <c r="D4" s="141"/>
      <c r="E4" s="141"/>
      <c r="F4" s="141"/>
      <c r="G4" s="141"/>
      <c r="H4" s="141"/>
      <c r="I4" s="141"/>
      <c r="M4" s="123"/>
      <c r="N4" s="61"/>
    </row>
    <row r="5" spans="1:14" x14ac:dyDescent="0.5">
      <c r="A5" s="142" t="s">
        <v>54</v>
      </c>
      <c r="B5" s="142"/>
      <c r="C5" s="142"/>
      <c r="D5" s="142"/>
      <c r="E5" s="142"/>
      <c r="F5" s="142"/>
      <c r="G5" s="142"/>
      <c r="H5" s="142"/>
      <c r="I5" s="142"/>
      <c r="J5" s="20" t="s">
        <v>50</v>
      </c>
      <c r="L5" s="65"/>
      <c r="M5" s="123"/>
      <c r="N5" s="61"/>
    </row>
    <row r="6" spans="1:14" x14ac:dyDescent="0.5">
      <c r="A6" s="143" t="s">
        <v>8</v>
      </c>
      <c r="B6" s="143" t="s">
        <v>1</v>
      </c>
      <c r="C6" s="143" t="s">
        <v>3</v>
      </c>
      <c r="D6" s="143" t="s">
        <v>2</v>
      </c>
      <c r="E6" s="133" t="s">
        <v>4</v>
      </c>
      <c r="F6" s="135"/>
      <c r="G6" s="133" t="s">
        <v>5</v>
      </c>
      <c r="H6" s="135"/>
      <c r="I6" s="83" t="s">
        <v>11</v>
      </c>
      <c r="J6" s="143" t="s">
        <v>7</v>
      </c>
      <c r="L6" s="65"/>
      <c r="M6" s="123"/>
      <c r="N6" s="61"/>
    </row>
    <row r="7" spans="1:14" x14ac:dyDescent="0.5">
      <c r="A7" s="144"/>
      <c r="B7" s="144"/>
      <c r="C7" s="144"/>
      <c r="D7" s="144"/>
      <c r="E7" s="84" t="s">
        <v>9</v>
      </c>
      <c r="F7" s="84" t="s">
        <v>10</v>
      </c>
      <c r="G7" s="84" t="s">
        <v>9</v>
      </c>
      <c r="H7" s="84" t="s">
        <v>10</v>
      </c>
      <c r="I7" s="84" t="s">
        <v>12</v>
      </c>
      <c r="J7" s="144"/>
      <c r="M7" s="61"/>
      <c r="N7" s="61"/>
    </row>
    <row r="8" spans="1:14" x14ac:dyDescent="0.5">
      <c r="A8" s="22">
        <v>1</v>
      </c>
      <c r="B8" s="23" t="s">
        <v>41</v>
      </c>
      <c r="C8" s="24"/>
      <c r="D8" s="24"/>
      <c r="E8" s="24"/>
      <c r="F8" s="24"/>
      <c r="G8" s="25"/>
      <c r="H8" s="26"/>
      <c r="I8" s="81"/>
      <c r="J8" s="5"/>
      <c r="M8" s="61"/>
      <c r="N8" s="61"/>
    </row>
    <row r="9" spans="1:14" x14ac:dyDescent="0.5">
      <c r="A9" s="104"/>
      <c r="B9" s="38" t="s">
        <v>43</v>
      </c>
      <c r="C9" s="9">
        <v>24.71</v>
      </c>
      <c r="D9" s="41" t="s">
        <v>14</v>
      </c>
      <c r="E9" s="41" t="s">
        <v>40</v>
      </c>
      <c r="F9" s="126" t="s">
        <v>40</v>
      </c>
      <c r="G9" s="9">
        <v>35</v>
      </c>
      <c r="H9" s="3">
        <f>+C9*G9</f>
        <v>864.85</v>
      </c>
      <c r="I9" s="60">
        <f>+H9</f>
        <v>864.85</v>
      </c>
      <c r="J9" s="105"/>
      <c r="M9" s="61"/>
      <c r="N9" s="61"/>
    </row>
    <row r="10" spans="1:14" x14ac:dyDescent="0.5">
      <c r="A10" s="56"/>
      <c r="B10" s="2" t="s">
        <v>42</v>
      </c>
      <c r="C10" s="9">
        <v>10</v>
      </c>
      <c r="D10" s="41" t="s">
        <v>18</v>
      </c>
      <c r="E10" s="41" t="s">
        <v>38</v>
      </c>
      <c r="F10" s="41" t="s">
        <v>38</v>
      </c>
      <c r="G10" s="41" t="s">
        <v>38</v>
      </c>
      <c r="H10" s="41" t="s">
        <v>38</v>
      </c>
      <c r="I10" s="38">
        <v>40000</v>
      </c>
      <c r="J10" s="4"/>
      <c r="M10" s="123"/>
      <c r="N10" s="61"/>
    </row>
    <row r="11" spans="1:14" x14ac:dyDescent="0.5">
      <c r="A11" s="11"/>
      <c r="B11" s="12" t="s">
        <v>31</v>
      </c>
      <c r="C11" s="82"/>
      <c r="D11" s="82"/>
      <c r="E11" s="82"/>
      <c r="F11" s="82"/>
      <c r="G11" s="13"/>
      <c r="H11" s="14"/>
      <c r="I11" s="15">
        <f>SUM(I9:I10)</f>
        <v>40864.85</v>
      </c>
      <c r="J11" s="71"/>
      <c r="M11" s="123"/>
      <c r="N11" s="61"/>
    </row>
    <row r="12" spans="1:14" x14ac:dyDescent="0.5">
      <c r="A12" s="92">
        <v>2</v>
      </c>
      <c r="B12" s="90" t="s">
        <v>23</v>
      </c>
      <c r="C12" s="85"/>
      <c r="D12" s="85"/>
      <c r="E12" s="85"/>
      <c r="F12" s="85"/>
      <c r="G12" s="86"/>
      <c r="H12" s="87"/>
      <c r="I12" s="88"/>
      <c r="J12" s="89"/>
      <c r="L12" s="65"/>
      <c r="M12" s="123"/>
      <c r="N12" s="61"/>
    </row>
    <row r="13" spans="1:14" x14ac:dyDescent="0.5">
      <c r="A13" s="1"/>
      <c r="B13" s="78" t="s">
        <v>52</v>
      </c>
      <c r="C13" s="66">
        <v>24.71</v>
      </c>
      <c r="D13" s="68" t="s">
        <v>14</v>
      </c>
      <c r="E13" s="91">
        <v>253</v>
      </c>
      <c r="F13" s="3">
        <f>+C13*E13</f>
        <v>6251.63</v>
      </c>
      <c r="G13" s="76">
        <v>94</v>
      </c>
      <c r="H13" s="3">
        <f>+C13*G13</f>
        <v>2322.7400000000002</v>
      </c>
      <c r="I13" s="77">
        <f>+F13+H13</f>
        <v>8574.3700000000008</v>
      </c>
      <c r="J13" s="96"/>
      <c r="M13" s="61"/>
      <c r="N13" s="61"/>
    </row>
    <row r="14" spans="1:14" x14ac:dyDescent="0.5">
      <c r="A14" s="115"/>
      <c r="B14" s="78" t="s">
        <v>47</v>
      </c>
      <c r="C14" s="116">
        <v>359.81</v>
      </c>
      <c r="D14" s="117" t="s">
        <v>14</v>
      </c>
      <c r="E14" s="118">
        <v>59</v>
      </c>
      <c r="F14" s="119">
        <f>+C14*E14</f>
        <v>21228.79</v>
      </c>
      <c r="G14" s="120">
        <v>34</v>
      </c>
      <c r="H14" s="119">
        <f>+C14*G14</f>
        <v>12233.54</v>
      </c>
      <c r="I14" s="121">
        <f>+F14+H14</f>
        <v>33462.33</v>
      </c>
      <c r="J14" s="122"/>
      <c r="L14" s="113"/>
      <c r="M14" s="61"/>
      <c r="N14" s="61"/>
    </row>
    <row r="15" spans="1:14" x14ac:dyDescent="0.5">
      <c r="A15" s="11"/>
      <c r="B15" s="12" t="s">
        <v>25</v>
      </c>
      <c r="C15" s="82"/>
      <c r="D15" s="82"/>
      <c r="E15" s="82"/>
      <c r="F15" s="82"/>
      <c r="G15" s="13"/>
      <c r="H15" s="14"/>
      <c r="I15" s="15">
        <f>SUM(I13:I14)</f>
        <v>42036.700000000004</v>
      </c>
      <c r="J15" s="71"/>
      <c r="L15" s="65"/>
      <c r="M15" s="61"/>
      <c r="N15" s="61"/>
    </row>
    <row r="16" spans="1:14" x14ac:dyDescent="0.5">
      <c r="A16" s="56">
        <v>3</v>
      </c>
      <c r="B16" s="34" t="s">
        <v>24</v>
      </c>
      <c r="C16" s="10"/>
      <c r="D16" s="21"/>
      <c r="E16" s="10"/>
      <c r="F16" s="10"/>
      <c r="G16" s="9"/>
      <c r="H16" s="3"/>
      <c r="I16" s="8"/>
      <c r="J16" s="4"/>
      <c r="M16" s="61"/>
      <c r="N16" s="61"/>
    </row>
    <row r="17" spans="1:14" x14ac:dyDescent="0.5">
      <c r="A17" s="106"/>
      <c r="B17" s="129" t="s">
        <v>53</v>
      </c>
      <c r="C17" s="128">
        <v>2293</v>
      </c>
      <c r="D17" s="21" t="s">
        <v>14</v>
      </c>
      <c r="E17" s="3">
        <v>0</v>
      </c>
      <c r="F17" s="3">
        <f>+C17*E17</f>
        <v>0</v>
      </c>
      <c r="G17" s="76">
        <v>10</v>
      </c>
      <c r="H17" s="3">
        <f>+C17*G17</f>
        <v>22930</v>
      </c>
      <c r="I17" s="77">
        <f>+F17+H17</f>
        <v>22930</v>
      </c>
      <c r="J17" s="4"/>
      <c r="M17" s="61"/>
      <c r="N17" s="61"/>
    </row>
    <row r="18" spans="1:14" x14ac:dyDescent="0.5">
      <c r="A18" s="7"/>
      <c r="B18" s="2" t="s">
        <v>46</v>
      </c>
      <c r="C18" s="70">
        <v>2293</v>
      </c>
      <c r="D18" s="68" t="s">
        <v>14</v>
      </c>
      <c r="E18" s="70">
        <v>59</v>
      </c>
      <c r="F18" s="3">
        <f t="shared" ref="F18" si="0">IF(((INT(C18*E18*1000)/1000)-(INT(C18*E18*100)/100))&lt;0.005,(INT(C18*E18*100)/100),((INT(C18*E18*100)/100)+0.01))</f>
        <v>135287</v>
      </c>
      <c r="G18" s="80">
        <v>34</v>
      </c>
      <c r="H18" s="3">
        <f t="shared" ref="H18" si="1">IF(((INT(C18*G18*1000)/1000)-(INT(C18*G18*100)/100))&lt;0.005,(INT(C18*G18*100)/100),((INT(C18*G18*100)/100)+0.01))</f>
        <v>77962</v>
      </c>
      <c r="I18" s="60">
        <f>F18+H18</f>
        <v>213249</v>
      </c>
      <c r="J18" s="4"/>
      <c r="L18">
        <f>2499.74-110.46</f>
        <v>2389.2799999999997</v>
      </c>
      <c r="M18" s="61"/>
      <c r="N18" s="61"/>
    </row>
    <row r="19" spans="1:14" x14ac:dyDescent="0.5">
      <c r="A19" s="11"/>
      <c r="B19" s="12" t="s">
        <v>25</v>
      </c>
      <c r="C19" s="82"/>
      <c r="D19" s="82"/>
      <c r="E19" s="82"/>
      <c r="F19" s="82"/>
      <c r="G19" s="13"/>
      <c r="H19" s="14"/>
      <c r="I19" s="15">
        <f>SUM(I17:I18)</f>
        <v>236179</v>
      </c>
      <c r="J19" s="71"/>
      <c r="M19" s="61"/>
      <c r="N19" s="61"/>
    </row>
    <row r="20" spans="1:14" x14ac:dyDescent="0.5">
      <c r="A20" s="92">
        <v>4</v>
      </c>
      <c r="B20" s="127" t="s">
        <v>44</v>
      </c>
      <c r="C20" s="85"/>
      <c r="D20" s="85"/>
      <c r="E20" s="85"/>
      <c r="F20" s="85"/>
      <c r="G20" s="86"/>
      <c r="H20" s="87"/>
      <c r="I20" s="88"/>
      <c r="J20" s="89"/>
      <c r="M20" s="61"/>
      <c r="N20" s="61"/>
    </row>
    <row r="21" spans="1:14" x14ac:dyDescent="0.5">
      <c r="A21" s="75"/>
      <c r="B21" s="78" t="s">
        <v>45</v>
      </c>
      <c r="C21" s="66">
        <v>56.78</v>
      </c>
      <c r="D21" s="68" t="s">
        <v>14</v>
      </c>
      <c r="E21" s="76">
        <v>58</v>
      </c>
      <c r="F21" s="3">
        <f>+C21*E21</f>
        <v>3293.2400000000002</v>
      </c>
      <c r="G21" s="76">
        <v>38</v>
      </c>
      <c r="H21" s="3">
        <f>+C21*G21</f>
        <v>2157.64</v>
      </c>
      <c r="I21" s="60">
        <f>+F21+H21</f>
        <v>5450.88</v>
      </c>
      <c r="J21" s="79"/>
      <c r="M21" s="61"/>
      <c r="N21" s="61"/>
    </row>
    <row r="22" spans="1:14" x14ac:dyDescent="0.5">
      <c r="A22" s="11"/>
      <c r="B22" s="12" t="s">
        <v>25</v>
      </c>
      <c r="C22" s="82"/>
      <c r="D22" s="82"/>
      <c r="E22" s="82"/>
      <c r="F22" s="82"/>
      <c r="G22" s="13"/>
      <c r="H22" s="14"/>
      <c r="I22" s="15">
        <f>SUM(I21)</f>
        <v>5450.88</v>
      </c>
      <c r="J22" s="71"/>
      <c r="M22" s="61"/>
      <c r="N22" s="61"/>
    </row>
    <row r="23" spans="1:14" x14ac:dyDescent="0.5">
      <c r="A23" s="11"/>
      <c r="B23" s="12" t="s">
        <v>36</v>
      </c>
      <c r="C23" s="82"/>
      <c r="D23" s="82"/>
      <c r="E23" s="82"/>
      <c r="F23" s="82"/>
      <c r="G23" s="13"/>
      <c r="H23" s="14"/>
      <c r="I23" s="15">
        <f>SUM(I11+I15+I19+I22)</f>
        <v>324531.43</v>
      </c>
      <c r="J23" s="16"/>
      <c r="M23" s="61"/>
      <c r="N23" s="61"/>
    </row>
    <row r="24" spans="1:14" x14ac:dyDescent="0.5">
      <c r="A24" s="35"/>
      <c r="B24" s="36"/>
      <c r="C24" s="36"/>
      <c r="D24" s="36"/>
      <c r="E24" s="36"/>
      <c r="F24" s="36"/>
      <c r="G24" s="31"/>
      <c r="H24" s="32"/>
      <c r="I24" s="33"/>
      <c r="J24" s="37"/>
      <c r="M24" s="61"/>
      <c r="N24" s="61"/>
    </row>
    <row r="25" spans="1:14" x14ac:dyDescent="0.5">
      <c r="A25" s="35"/>
      <c r="B25" s="36"/>
      <c r="C25" s="36"/>
      <c r="D25" s="36"/>
      <c r="E25" s="36"/>
      <c r="F25" s="36"/>
      <c r="G25" s="31"/>
      <c r="H25" s="32"/>
      <c r="I25" s="33"/>
      <c r="J25" s="37"/>
      <c r="M25" s="61"/>
      <c r="N25" s="61"/>
    </row>
    <row r="26" spans="1:14" ht="26.25" x14ac:dyDescent="0.55000000000000004">
      <c r="A26" s="6" t="s">
        <v>0</v>
      </c>
      <c r="B26" s="140" t="s">
        <v>6</v>
      </c>
      <c r="C26" s="140"/>
      <c r="D26" s="140"/>
      <c r="E26" s="140"/>
      <c r="F26" s="140"/>
      <c r="G26" s="140"/>
      <c r="H26" s="140"/>
      <c r="I26" s="140"/>
      <c r="J26" s="6"/>
      <c r="M26" s="61"/>
      <c r="N26" s="61"/>
    </row>
    <row r="27" spans="1:14" x14ac:dyDescent="0.5">
      <c r="A27" s="141" t="s">
        <v>39</v>
      </c>
      <c r="B27" s="141"/>
      <c r="C27" s="141"/>
      <c r="D27" s="141"/>
      <c r="E27" s="141"/>
      <c r="F27" s="141"/>
      <c r="G27" s="141"/>
      <c r="H27" s="141"/>
      <c r="I27" s="141"/>
      <c r="M27" s="61"/>
      <c r="N27" s="61"/>
    </row>
    <row r="28" spans="1:14" x14ac:dyDescent="0.5">
      <c r="A28" s="141" t="s">
        <v>27</v>
      </c>
      <c r="B28" s="141"/>
      <c r="C28" s="141"/>
      <c r="D28" s="141"/>
      <c r="E28" s="141"/>
      <c r="F28" s="141"/>
      <c r="G28" s="141"/>
      <c r="H28" s="141"/>
      <c r="I28" s="141"/>
      <c r="M28" s="61"/>
      <c r="N28" s="61"/>
    </row>
    <row r="29" spans="1:14" x14ac:dyDescent="0.5">
      <c r="A29" s="141" t="s">
        <v>28</v>
      </c>
      <c r="B29" s="141"/>
      <c r="C29" s="141"/>
      <c r="D29" s="141"/>
      <c r="E29" s="141"/>
      <c r="F29" s="141"/>
      <c r="G29" s="141"/>
      <c r="H29" s="141"/>
      <c r="I29" s="141"/>
      <c r="M29" s="61"/>
      <c r="N29" s="61"/>
    </row>
    <row r="30" spans="1:14" x14ac:dyDescent="0.5">
      <c r="A30" s="142" t="s">
        <v>54</v>
      </c>
      <c r="B30" s="142"/>
      <c r="C30" s="142"/>
      <c r="D30" s="142"/>
      <c r="E30" s="142"/>
      <c r="F30" s="142"/>
      <c r="G30" s="142"/>
      <c r="H30" s="142"/>
      <c r="I30" s="142"/>
      <c r="J30" s="20" t="s">
        <v>49</v>
      </c>
      <c r="M30" s="61"/>
      <c r="N30" s="61"/>
    </row>
    <row r="31" spans="1:14" x14ac:dyDescent="0.5">
      <c r="A31" s="143" t="s">
        <v>8</v>
      </c>
      <c r="B31" s="143" t="s">
        <v>1</v>
      </c>
      <c r="C31" s="143" t="s">
        <v>3</v>
      </c>
      <c r="D31" s="143" t="s">
        <v>2</v>
      </c>
      <c r="E31" s="133" t="s">
        <v>4</v>
      </c>
      <c r="F31" s="135"/>
      <c r="G31" s="133" t="s">
        <v>5</v>
      </c>
      <c r="H31" s="135"/>
      <c r="I31" s="83" t="s">
        <v>11</v>
      </c>
      <c r="J31" s="143" t="s">
        <v>7</v>
      </c>
      <c r="M31" s="61"/>
      <c r="N31" s="61"/>
    </row>
    <row r="32" spans="1:14" x14ac:dyDescent="0.5">
      <c r="A32" s="144"/>
      <c r="B32" s="144"/>
      <c r="C32" s="144"/>
      <c r="D32" s="144"/>
      <c r="E32" s="84" t="s">
        <v>9</v>
      </c>
      <c r="F32" s="84" t="s">
        <v>10</v>
      </c>
      <c r="G32" s="84" t="s">
        <v>9</v>
      </c>
      <c r="H32" s="84" t="s">
        <v>10</v>
      </c>
      <c r="I32" s="84" t="s">
        <v>12</v>
      </c>
      <c r="J32" s="144"/>
      <c r="M32" s="61"/>
      <c r="N32" s="61"/>
    </row>
    <row r="33" spans="1:14" ht="23.25" x14ac:dyDescent="0.5">
      <c r="A33" s="22">
        <v>1</v>
      </c>
      <c r="B33" s="23" t="s">
        <v>32</v>
      </c>
      <c r="C33" s="24"/>
      <c r="D33" s="24"/>
      <c r="E33" s="24"/>
      <c r="F33" s="24"/>
      <c r="G33" s="25"/>
      <c r="H33" s="26"/>
      <c r="I33" s="81"/>
      <c r="J33" s="5"/>
      <c r="L33" s="124"/>
      <c r="M33" s="61"/>
      <c r="N33" s="61"/>
    </row>
    <row r="34" spans="1:14" ht="23.25" x14ac:dyDescent="0.5">
      <c r="A34" s="56"/>
      <c r="B34" s="2" t="s">
        <v>48</v>
      </c>
      <c r="C34" s="9">
        <v>715</v>
      </c>
      <c r="D34" s="41" t="s">
        <v>14</v>
      </c>
      <c r="E34" s="9">
        <v>120</v>
      </c>
      <c r="F34" s="9">
        <f>+C34*E34</f>
        <v>85800</v>
      </c>
      <c r="G34" s="9">
        <v>30</v>
      </c>
      <c r="H34" s="39">
        <f>+C34*G34</f>
        <v>21450</v>
      </c>
      <c r="I34" s="38">
        <f>+F34+H34</f>
        <v>107250</v>
      </c>
      <c r="J34" s="4"/>
      <c r="L34" s="125"/>
      <c r="M34" s="61"/>
      <c r="N34" s="61"/>
    </row>
    <row r="35" spans="1:14" ht="23.25" x14ac:dyDescent="0.5">
      <c r="A35" s="1"/>
      <c r="B35" s="38"/>
      <c r="C35" s="9"/>
      <c r="D35" s="41"/>
      <c r="E35" s="9"/>
      <c r="F35" s="3"/>
      <c r="G35" s="9"/>
      <c r="H35" s="3"/>
      <c r="I35" s="60"/>
      <c r="J35" s="95"/>
      <c r="L35" s="125"/>
      <c r="M35" s="61"/>
      <c r="N35" s="61"/>
    </row>
    <row r="36" spans="1:14" x14ac:dyDescent="0.5">
      <c r="A36" s="11"/>
      <c r="B36" s="12"/>
      <c r="C36" s="82"/>
      <c r="D36" s="82"/>
      <c r="E36" s="82"/>
      <c r="F36" s="82"/>
      <c r="G36" s="13"/>
      <c r="H36" s="14"/>
      <c r="I36" s="12">
        <f>SUM(I34:I35)</f>
        <v>107250</v>
      </c>
      <c r="J36" s="71"/>
      <c r="M36" s="61"/>
      <c r="N36" s="61"/>
    </row>
    <row r="37" spans="1:14" x14ac:dyDescent="0.5">
      <c r="A37" s="17"/>
      <c r="B37" s="93"/>
      <c r="C37" s="94"/>
      <c r="D37" s="94"/>
      <c r="E37" s="94"/>
      <c r="F37" s="94"/>
      <c r="G37" s="94"/>
      <c r="H37" s="94"/>
      <c r="I37" s="94"/>
      <c r="J37" s="19"/>
    </row>
    <row r="38" spans="1:14" x14ac:dyDescent="0.5">
      <c r="A38" s="69"/>
      <c r="B38" s="97" t="s">
        <v>29</v>
      </c>
      <c r="C38" s="98"/>
      <c r="D38" s="98"/>
      <c r="E38" s="98"/>
      <c r="F38" s="98"/>
      <c r="G38" s="98"/>
      <c r="H38" s="98"/>
      <c r="I38" s="98"/>
      <c r="J38" s="37"/>
    </row>
    <row r="39" spans="1:14" x14ac:dyDescent="0.5">
      <c r="A39" s="35"/>
      <c r="B39" s="67" t="s">
        <v>30</v>
      </c>
      <c r="C39" s="36"/>
      <c r="D39" s="36"/>
      <c r="E39" s="36"/>
      <c r="F39" s="36"/>
      <c r="G39" s="31"/>
      <c r="H39" s="32"/>
      <c r="I39" s="33"/>
      <c r="J39" s="37"/>
    </row>
  </sheetData>
  <mergeCells count="24">
    <mergeCell ref="B1:I1"/>
    <mergeCell ref="A2:I2"/>
    <mergeCell ref="A3:I3"/>
    <mergeCell ref="A4:I4"/>
    <mergeCell ref="A5:I5"/>
    <mergeCell ref="G6:H6"/>
    <mergeCell ref="J6:J7"/>
    <mergeCell ref="A6:A7"/>
    <mergeCell ref="B6:B7"/>
    <mergeCell ref="C6:C7"/>
    <mergeCell ref="D6:D7"/>
    <mergeCell ref="E6:F6"/>
    <mergeCell ref="B26:I26"/>
    <mergeCell ref="A27:I27"/>
    <mergeCell ref="A28:I28"/>
    <mergeCell ref="A29:I29"/>
    <mergeCell ref="A30:I30"/>
    <mergeCell ref="G31:H31"/>
    <mergeCell ref="J31:J32"/>
    <mergeCell ref="A31:A32"/>
    <mergeCell ref="B31:B32"/>
    <mergeCell ref="C31:C32"/>
    <mergeCell ref="D31:D32"/>
    <mergeCell ref="E31:F31"/>
  </mergeCells>
  <pageMargins left="0.4" right="0" top="0.7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ใบสรุป ปร.4</vt:lpstr>
      <vt:lpstr>งานปรับปรุง</vt:lpstr>
    </vt:vector>
  </TitlesOfParts>
  <Company>puk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Rmutp</dc:creator>
  <cp:lastModifiedBy>Nan</cp:lastModifiedBy>
  <cp:lastPrinted>2024-05-09T07:05:52Z</cp:lastPrinted>
  <dcterms:created xsi:type="dcterms:W3CDTF">2002-07-26T01:48:29Z</dcterms:created>
  <dcterms:modified xsi:type="dcterms:W3CDTF">2024-05-16T03:24:48Z</dcterms:modified>
</cp:coreProperties>
</file>